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Oprava přístupové..." sheetId="2" r:id="rId2"/>
    <sheet name="SO 02 - Oprava zpevněných..." sheetId="3" r:id="rId3"/>
    <sheet name="SO 03.1 - Vjezdová brána" sheetId="4" r:id="rId4"/>
    <sheet name="SO 03.2 - Vjezdová brána ..." sheetId="5" r:id="rId5"/>
    <sheet name="VON - Vedlejší a ostatní ..." sheetId="6" r:id="rId6"/>
    <sheet name="Pokyny pro vyplnění" sheetId="7" r:id="rId7"/>
  </sheets>
  <definedNames>
    <definedName name="_xlnm.Print_Area" localSheetId="0">'Rekapitulace stavby'!$D$4:$AO$33,'Rekapitulace stavby'!$C$39:$AQ$57</definedName>
    <definedName name="_xlnm.Print_Titles" localSheetId="0">'Rekapitulace stavby'!$49:$49</definedName>
    <definedName name="_xlnm._FilterDatabase" localSheetId="1" hidden="1">'SO 01 - Oprava přístupové...'!$C$87:$K$249</definedName>
    <definedName name="_xlnm.Print_Area" localSheetId="1">'SO 01 - Oprava přístupové...'!$C$4:$J$36,'SO 01 - Oprava přístupové...'!$C$42:$J$69,'SO 01 - Oprava přístupové...'!$C$75:$K$249</definedName>
    <definedName name="_xlnm.Print_Titles" localSheetId="1">'SO 01 - Oprava přístupové...'!$87:$87</definedName>
    <definedName name="_xlnm._FilterDatabase" localSheetId="2" hidden="1">'SO 02 - Oprava zpevněných...'!$C$83:$K$235</definedName>
    <definedName name="_xlnm.Print_Area" localSheetId="2">'SO 02 - Oprava zpevněných...'!$C$4:$J$36,'SO 02 - Oprava zpevněných...'!$C$42:$J$65,'SO 02 - Oprava zpevněných...'!$C$71:$K$235</definedName>
    <definedName name="_xlnm.Print_Titles" localSheetId="2">'SO 02 - Oprava zpevněných...'!$83:$83</definedName>
    <definedName name="_xlnm._FilterDatabase" localSheetId="3" hidden="1">'SO 03.1 - Vjezdová brána'!$C$82:$K$138</definedName>
    <definedName name="_xlnm.Print_Area" localSheetId="3">'SO 03.1 - Vjezdová brána'!$C$4:$J$36,'SO 03.1 - Vjezdová brána'!$C$42:$J$64,'SO 03.1 - Vjezdová brána'!$C$70:$K$138</definedName>
    <definedName name="_xlnm.Print_Titles" localSheetId="3">'SO 03.1 - Vjezdová brána'!$82:$82</definedName>
    <definedName name="_xlnm._FilterDatabase" localSheetId="4" hidden="1">'SO 03.2 - Vjezdová brána ...'!$C$80:$K$111</definedName>
    <definedName name="_xlnm.Print_Area" localSheetId="4">'SO 03.2 - Vjezdová brána ...'!$C$4:$J$36,'SO 03.2 - Vjezdová brána ...'!$C$42:$J$62,'SO 03.2 - Vjezdová brána ...'!$C$68:$K$111</definedName>
    <definedName name="_xlnm.Print_Titles" localSheetId="4">'SO 03.2 - Vjezdová brána ...'!$80:$80</definedName>
    <definedName name="_xlnm._FilterDatabase" localSheetId="5" hidden="1">'VON - Vedlejší a ostatní ...'!$C$80:$K$167</definedName>
    <definedName name="_xlnm.Print_Area" localSheetId="5">'VON - Vedlejší a ostatní ...'!$C$4:$J$36,'VON - Vedlejší a ostatní ...'!$C$42:$J$62,'VON - Vedlejší a ostatní ...'!$C$68:$K$167</definedName>
    <definedName name="_xlnm.Print_Titles" localSheetId="5">'VON - Vedlejší a ostatní ...'!$80:$80</definedName>
    <definedName name="_xlnm.Print_Area" localSheetId="6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6"/>
  <c r="AX56"/>
  <c i="6" r="BI164"/>
  <c r="BH164"/>
  <c r="BG164"/>
  <c r="BF164"/>
  <c r="T164"/>
  <c r="T163"/>
  <c r="R164"/>
  <c r="R163"/>
  <c r="P164"/>
  <c r="P163"/>
  <c r="BK164"/>
  <c r="BK163"/>
  <c r="J163"/>
  <c r="J164"/>
  <c r="BE164"/>
  <c r="J61"/>
  <c r="BI156"/>
  <c r="BH156"/>
  <c r="BG156"/>
  <c r="BF156"/>
  <c r="T156"/>
  <c r="T155"/>
  <c r="R156"/>
  <c r="R155"/>
  <c r="P156"/>
  <c r="P155"/>
  <c r="BK156"/>
  <c r="BK155"/>
  <c r="J155"/>
  <c r="J156"/>
  <c r="BE156"/>
  <c r="J60"/>
  <c r="BI146"/>
  <c r="BH146"/>
  <c r="BG146"/>
  <c r="BF146"/>
  <c r="T146"/>
  <c r="R146"/>
  <c r="P146"/>
  <c r="BK146"/>
  <c r="J146"/>
  <c r="BE146"/>
  <c r="BI140"/>
  <c r="BH140"/>
  <c r="BG140"/>
  <c r="BF140"/>
  <c r="T140"/>
  <c r="R140"/>
  <c r="P140"/>
  <c r="BK140"/>
  <c r="J140"/>
  <c r="BE140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4"/>
  <c r="BH124"/>
  <c r="BG124"/>
  <c r="BF124"/>
  <c r="T124"/>
  <c r="R124"/>
  <c r="P124"/>
  <c r="BK124"/>
  <c r="J124"/>
  <c r="BE124"/>
  <c r="BI117"/>
  <c r="BH117"/>
  <c r="BG117"/>
  <c r="BF117"/>
  <c r="T117"/>
  <c r="T116"/>
  <c r="R117"/>
  <c r="R116"/>
  <c r="P117"/>
  <c r="P116"/>
  <c r="BK117"/>
  <c r="BK116"/>
  <c r="J116"/>
  <c r="J117"/>
  <c r="BE117"/>
  <c r="J59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99"/>
  <c r="BH99"/>
  <c r="BG99"/>
  <c r="BF99"/>
  <c r="T99"/>
  <c r="R99"/>
  <c r="P99"/>
  <c r="BK99"/>
  <c r="J99"/>
  <c r="BE99"/>
  <c r="BI93"/>
  <c r="BH93"/>
  <c r="BG93"/>
  <c r="BF93"/>
  <c r="T93"/>
  <c r="R93"/>
  <c r="P93"/>
  <c r="BK93"/>
  <c r="J93"/>
  <c r="BE93"/>
  <c r="BI89"/>
  <c r="BH89"/>
  <c r="BG89"/>
  <c r="BF89"/>
  <c r="T89"/>
  <c r="R89"/>
  <c r="P89"/>
  <c r="BK89"/>
  <c r="J89"/>
  <c r="BE89"/>
  <c r="BI84"/>
  <c r="F34"/>
  <c i="1" r="BD56"/>
  <c i="6" r="BH84"/>
  <c r="F33"/>
  <c i="1" r="BC56"/>
  <c i="6" r="BG84"/>
  <c r="F32"/>
  <c i="1" r="BB56"/>
  <c i="6" r="BF84"/>
  <c r="J31"/>
  <c i="1" r="AW56"/>
  <c i="6" r="F31"/>
  <c i="1" r="BA56"/>
  <c i="6" r="T84"/>
  <c r="T83"/>
  <c r="T82"/>
  <c r="T81"/>
  <c r="R84"/>
  <c r="R83"/>
  <c r="R82"/>
  <c r="R81"/>
  <c r="P84"/>
  <c r="P83"/>
  <c r="P82"/>
  <c r="P81"/>
  <c i="1" r="AU56"/>
  <c i="6" r="BK84"/>
  <c r="BK83"/>
  <c r="J83"/>
  <c r="BK82"/>
  <c r="J82"/>
  <c r="BK81"/>
  <c r="J81"/>
  <c r="J56"/>
  <c r="J27"/>
  <c i="1" r="AG56"/>
  <c i="6" r="J84"/>
  <c r="BE84"/>
  <c r="J30"/>
  <c i="1" r="AV56"/>
  <c i="6" r="F30"/>
  <c i="1" r="AZ56"/>
  <c i="6" r="J58"/>
  <c r="J57"/>
  <c r="J77"/>
  <c r="F77"/>
  <c r="F75"/>
  <c r="E73"/>
  <c r="J51"/>
  <c r="F51"/>
  <c r="F49"/>
  <c r="E47"/>
  <c r="J36"/>
  <c r="J18"/>
  <c r="E18"/>
  <c r="F78"/>
  <c r="F52"/>
  <c r="J17"/>
  <c r="J12"/>
  <c r="J75"/>
  <c r="J49"/>
  <c r="E7"/>
  <c r="E71"/>
  <c r="E45"/>
  <c i="1" r="AY55"/>
  <c r="AX55"/>
  <c i="5"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T100"/>
  <c r="R101"/>
  <c r="R100"/>
  <c r="P101"/>
  <c r="P100"/>
  <c r="BK101"/>
  <c r="BK100"/>
  <c r="J100"/>
  <c r="J101"/>
  <c r="BE101"/>
  <c r="J6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89"/>
  <c r="BH89"/>
  <c r="BG89"/>
  <c r="BF89"/>
  <c r="T89"/>
  <c r="T88"/>
  <c r="T87"/>
  <c r="R89"/>
  <c r="R88"/>
  <c r="R87"/>
  <c r="P89"/>
  <c r="P88"/>
  <c r="P87"/>
  <c r="BK89"/>
  <c r="BK88"/>
  <c r="J88"/>
  <c r="BK87"/>
  <c r="J87"/>
  <c r="J89"/>
  <c r="BE89"/>
  <c r="J60"/>
  <c r="J59"/>
  <c r="BI84"/>
  <c r="F34"/>
  <c i="1" r="BD55"/>
  <c i="5" r="BH84"/>
  <c r="F33"/>
  <c i="1" r="BC55"/>
  <c i="5" r="BG84"/>
  <c r="F32"/>
  <c i="1" r="BB55"/>
  <c i="5" r="BF84"/>
  <c r="J31"/>
  <c i="1" r="AW55"/>
  <c i="5" r="F31"/>
  <c i="1" r="BA55"/>
  <c i="5" r="T84"/>
  <c r="T83"/>
  <c r="T82"/>
  <c r="T81"/>
  <c r="R84"/>
  <c r="R83"/>
  <c r="R82"/>
  <c r="R81"/>
  <c r="P84"/>
  <c r="P83"/>
  <c r="P82"/>
  <c r="P81"/>
  <c i="1" r="AU55"/>
  <c i="5" r="BK84"/>
  <c r="BK83"/>
  <c r="J83"/>
  <c r="BK82"/>
  <c r="J82"/>
  <c r="BK81"/>
  <c r="J81"/>
  <c r="J56"/>
  <c r="J27"/>
  <c i="1" r="AG55"/>
  <c i="5" r="J84"/>
  <c r="BE84"/>
  <c r="J30"/>
  <c i="1" r="AV55"/>
  <c i="5" r="F30"/>
  <c i="1" r="AZ55"/>
  <c i="5" r="J58"/>
  <c r="J57"/>
  <c r="J77"/>
  <c r="F75"/>
  <c r="E73"/>
  <c r="J51"/>
  <c r="F49"/>
  <c r="E47"/>
  <c r="J36"/>
  <c r="J18"/>
  <c r="E18"/>
  <c r="F78"/>
  <c r="F52"/>
  <c r="J17"/>
  <c r="J15"/>
  <c r="E15"/>
  <c r="F77"/>
  <c r="F51"/>
  <c r="J14"/>
  <c r="J12"/>
  <c r="J75"/>
  <c r="J49"/>
  <c r="E7"/>
  <c r="E71"/>
  <c r="E45"/>
  <c i="1" r="AY54"/>
  <c r="AX54"/>
  <c i="4"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7"/>
  <c r="BH117"/>
  <c r="BG117"/>
  <c r="BF117"/>
  <c r="T117"/>
  <c r="T116"/>
  <c r="R117"/>
  <c r="R116"/>
  <c r="P117"/>
  <c r="P116"/>
  <c r="BK117"/>
  <c r="BK116"/>
  <c r="J116"/>
  <c r="J117"/>
  <c r="BE117"/>
  <c r="J63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T111"/>
  <c r="T110"/>
  <c r="R112"/>
  <c r="R111"/>
  <c r="R110"/>
  <c r="P112"/>
  <c r="P111"/>
  <c r="P110"/>
  <c r="BK112"/>
  <c r="BK111"/>
  <c r="J111"/>
  <c r="BK110"/>
  <c r="J110"/>
  <c r="J112"/>
  <c r="BE112"/>
  <c r="J62"/>
  <c r="J61"/>
  <c r="BI109"/>
  <c r="BH109"/>
  <c r="BG109"/>
  <c r="BF109"/>
  <c r="T109"/>
  <c r="T108"/>
  <c r="R109"/>
  <c r="R108"/>
  <c r="P109"/>
  <c r="P108"/>
  <c r="BK109"/>
  <c r="BK108"/>
  <c r="J108"/>
  <c r="J109"/>
  <c r="BE109"/>
  <c r="J60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6"/>
  <c r="BH96"/>
  <c r="BG96"/>
  <c r="BF96"/>
  <c r="T96"/>
  <c r="T95"/>
  <c r="R96"/>
  <c r="R95"/>
  <c r="P96"/>
  <c r="P95"/>
  <c r="BK96"/>
  <c r="BK95"/>
  <c r="J95"/>
  <c r="J96"/>
  <c r="BE96"/>
  <c r="J59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6"/>
  <c r="F34"/>
  <c i="1" r="BD54"/>
  <c i="4" r="BH86"/>
  <c r="F33"/>
  <c i="1" r="BC54"/>
  <c i="4" r="BG86"/>
  <c r="F32"/>
  <c i="1" r="BB54"/>
  <c i="4" r="BF86"/>
  <c r="J31"/>
  <c i="1" r="AW54"/>
  <c i="4" r="F31"/>
  <c i="1" r="BA54"/>
  <c i="4" r="T86"/>
  <c r="T85"/>
  <c r="T84"/>
  <c r="T83"/>
  <c r="R86"/>
  <c r="R85"/>
  <c r="R84"/>
  <c r="R83"/>
  <c r="P86"/>
  <c r="P85"/>
  <c r="P84"/>
  <c r="P83"/>
  <c i="1" r="AU54"/>
  <c i="4" r="BK86"/>
  <c r="BK85"/>
  <c r="J85"/>
  <c r="BK84"/>
  <c r="J84"/>
  <c r="BK83"/>
  <c r="J83"/>
  <c r="J56"/>
  <c r="J27"/>
  <c i="1" r="AG54"/>
  <c i="4" r="J86"/>
  <c r="BE86"/>
  <c r="J30"/>
  <c i="1" r="AV54"/>
  <c i="4" r="F30"/>
  <c i="1" r="AZ54"/>
  <c i="4" r="J58"/>
  <c r="J57"/>
  <c r="J79"/>
  <c r="F77"/>
  <c r="E75"/>
  <c r="J51"/>
  <c r="F49"/>
  <c r="E47"/>
  <c r="J36"/>
  <c r="J18"/>
  <c r="E18"/>
  <c r="F80"/>
  <c r="F52"/>
  <c r="J17"/>
  <c r="J15"/>
  <c r="E15"/>
  <c r="F79"/>
  <c r="F51"/>
  <c r="J14"/>
  <c r="J12"/>
  <c r="J77"/>
  <c r="J49"/>
  <c r="E7"/>
  <c r="E73"/>
  <c r="E45"/>
  <c i="1" r="AY53"/>
  <c r="AX53"/>
  <c i="3" r="BI235"/>
  <c r="BH235"/>
  <c r="BG235"/>
  <c r="BF235"/>
  <c r="T235"/>
  <c r="T234"/>
  <c r="R235"/>
  <c r="R234"/>
  <c r="P235"/>
  <c r="P234"/>
  <c r="BK235"/>
  <c r="BK234"/>
  <c r="J234"/>
  <c r="J235"/>
  <c r="BE235"/>
  <c r="J64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7"/>
  <c r="BH227"/>
  <c r="BG227"/>
  <c r="BF227"/>
  <c r="T227"/>
  <c r="T226"/>
  <c r="R227"/>
  <c r="R226"/>
  <c r="P227"/>
  <c r="P226"/>
  <c r="BK227"/>
  <c r="BK226"/>
  <c r="J226"/>
  <c r="J227"/>
  <c r="BE227"/>
  <c r="J63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8"/>
  <c r="BH198"/>
  <c r="BG198"/>
  <c r="BF198"/>
  <c r="T198"/>
  <c r="T197"/>
  <c r="R198"/>
  <c r="R197"/>
  <c r="P198"/>
  <c r="P197"/>
  <c r="BK198"/>
  <c r="BK197"/>
  <c r="J197"/>
  <c r="J198"/>
  <c r="BE198"/>
  <c r="J62"/>
  <c r="BI193"/>
  <c r="BH193"/>
  <c r="BG193"/>
  <c r="BF193"/>
  <c r="T193"/>
  <c r="T192"/>
  <c r="R193"/>
  <c r="R192"/>
  <c r="P193"/>
  <c r="P192"/>
  <c r="BK193"/>
  <c r="BK192"/>
  <c r="J192"/>
  <c r="J193"/>
  <c r="BE193"/>
  <c r="J61"/>
  <c r="BI190"/>
  <c r="BH190"/>
  <c r="BG190"/>
  <c r="BF190"/>
  <c r="T190"/>
  <c r="R190"/>
  <c r="P190"/>
  <c r="BK190"/>
  <c r="J190"/>
  <c r="BE190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0"/>
  <c r="BH160"/>
  <c r="BG160"/>
  <c r="BF160"/>
  <c r="T160"/>
  <c r="R160"/>
  <c r="P160"/>
  <c r="BK160"/>
  <c r="J160"/>
  <c r="BE160"/>
  <c r="BI156"/>
  <c r="BH156"/>
  <c r="BG156"/>
  <c r="BF156"/>
  <c r="T156"/>
  <c r="T155"/>
  <c r="R156"/>
  <c r="R155"/>
  <c r="P156"/>
  <c r="P155"/>
  <c r="BK156"/>
  <c r="BK155"/>
  <c r="J155"/>
  <c r="J156"/>
  <c r="BE156"/>
  <c r="J60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8"/>
  <c r="BH148"/>
  <c r="BG148"/>
  <c r="BF148"/>
  <c r="T148"/>
  <c r="T147"/>
  <c r="R148"/>
  <c r="R147"/>
  <c r="P148"/>
  <c r="P147"/>
  <c r="BK148"/>
  <c r="BK147"/>
  <c r="J147"/>
  <c r="J148"/>
  <c r="BE148"/>
  <c r="J59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F34"/>
  <c i="1" r="BD53"/>
  <c i="3" r="BH87"/>
  <c r="F33"/>
  <c i="1" r="BC53"/>
  <c i="3" r="BG87"/>
  <c r="F32"/>
  <c i="1" r="BB53"/>
  <c i="3" r="BF87"/>
  <c r="J31"/>
  <c i="1" r="AW53"/>
  <c i="3" r="F31"/>
  <c i="1" r="BA53"/>
  <c i="3" r="T87"/>
  <c r="T86"/>
  <c r="T85"/>
  <c r="T84"/>
  <c r="R87"/>
  <c r="R86"/>
  <c r="R85"/>
  <c r="R84"/>
  <c r="P87"/>
  <c r="P86"/>
  <c r="P85"/>
  <c r="P84"/>
  <c i="1" r="AU53"/>
  <c i="3" r="BK87"/>
  <c r="BK86"/>
  <c r="J86"/>
  <c r="BK85"/>
  <c r="J85"/>
  <c r="BK84"/>
  <c r="J84"/>
  <c r="J56"/>
  <c r="J27"/>
  <c i="1" r="AG53"/>
  <c i="3" r="J87"/>
  <c r="BE87"/>
  <c r="J30"/>
  <c i="1" r="AV53"/>
  <c i="3" r="F30"/>
  <c i="1" r="AZ53"/>
  <c i="3" r="J58"/>
  <c r="J57"/>
  <c r="J80"/>
  <c r="F78"/>
  <c r="E76"/>
  <c r="J51"/>
  <c r="F49"/>
  <c r="E47"/>
  <c r="J36"/>
  <c r="J18"/>
  <c r="E18"/>
  <c r="F81"/>
  <c r="F52"/>
  <c r="J17"/>
  <c r="J15"/>
  <c r="E15"/>
  <c r="F80"/>
  <c r="F51"/>
  <c r="J14"/>
  <c r="J12"/>
  <c r="J78"/>
  <c r="J49"/>
  <c r="E7"/>
  <c r="E74"/>
  <c r="E45"/>
  <c i="1" r="AY52"/>
  <c r="AX52"/>
  <c i="2"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37"/>
  <c r="BH237"/>
  <c r="BG237"/>
  <c r="BF237"/>
  <c r="T237"/>
  <c r="T236"/>
  <c r="R237"/>
  <c r="R236"/>
  <c r="P237"/>
  <c r="P236"/>
  <c r="BK237"/>
  <c r="BK236"/>
  <c r="J236"/>
  <c r="J237"/>
  <c r="BE237"/>
  <c r="J68"/>
  <c r="BI235"/>
  <c r="BH235"/>
  <c r="BG235"/>
  <c r="BF235"/>
  <c r="T235"/>
  <c r="R235"/>
  <c r="P235"/>
  <c r="BK235"/>
  <c r="J235"/>
  <c r="BE235"/>
  <c r="BI232"/>
  <c r="BH232"/>
  <c r="BG232"/>
  <c r="BF232"/>
  <c r="T232"/>
  <c r="R232"/>
  <c r="P232"/>
  <c r="BK232"/>
  <c r="J232"/>
  <c r="BE232"/>
  <c r="BI228"/>
  <c r="BH228"/>
  <c r="BG228"/>
  <c r="BF228"/>
  <c r="T228"/>
  <c r="T227"/>
  <c r="T226"/>
  <c r="R228"/>
  <c r="R227"/>
  <c r="R226"/>
  <c r="P228"/>
  <c r="P227"/>
  <c r="P226"/>
  <c r="BK228"/>
  <c r="BK227"/>
  <c r="J227"/>
  <c r="BK226"/>
  <c r="J226"/>
  <c r="J228"/>
  <c r="BE228"/>
  <c r="J67"/>
  <c r="J66"/>
  <c r="BI225"/>
  <c r="BH225"/>
  <c r="BG225"/>
  <c r="BF225"/>
  <c r="T225"/>
  <c r="T224"/>
  <c r="R225"/>
  <c r="R224"/>
  <c r="P225"/>
  <c r="P224"/>
  <c r="BK225"/>
  <c r="BK224"/>
  <c r="J224"/>
  <c r="J225"/>
  <c r="BE225"/>
  <c r="J65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6"/>
  <c r="BH216"/>
  <c r="BG216"/>
  <c r="BF216"/>
  <c r="T216"/>
  <c r="T215"/>
  <c r="R216"/>
  <c r="R215"/>
  <c r="P216"/>
  <c r="P215"/>
  <c r="BK216"/>
  <c r="BK215"/>
  <c r="J215"/>
  <c r="J216"/>
  <c r="BE216"/>
  <c r="J64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87"/>
  <c r="BH187"/>
  <c r="BG187"/>
  <c r="BF187"/>
  <c r="T187"/>
  <c r="R187"/>
  <c r="P187"/>
  <c r="BK187"/>
  <c r="J187"/>
  <c r="BE187"/>
  <c r="BI181"/>
  <c r="BH181"/>
  <c r="BG181"/>
  <c r="BF181"/>
  <c r="T181"/>
  <c r="T180"/>
  <c r="R181"/>
  <c r="R180"/>
  <c r="P181"/>
  <c r="P180"/>
  <c r="BK181"/>
  <c r="BK180"/>
  <c r="J180"/>
  <c r="J181"/>
  <c r="BE181"/>
  <c r="J63"/>
  <c r="BI177"/>
  <c r="BH177"/>
  <c r="BG177"/>
  <c r="BF177"/>
  <c r="T177"/>
  <c r="T176"/>
  <c r="R177"/>
  <c r="R176"/>
  <c r="P177"/>
  <c r="P176"/>
  <c r="BK177"/>
  <c r="BK176"/>
  <c r="J176"/>
  <c r="J177"/>
  <c r="BE177"/>
  <c r="J62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2"/>
  <c r="BH152"/>
  <c r="BG152"/>
  <c r="BF152"/>
  <c r="T152"/>
  <c r="T151"/>
  <c r="R152"/>
  <c r="R151"/>
  <c r="P152"/>
  <c r="P151"/>
  <c r="BK152"/>
  <c r="BK151"/>
  <c r="J151"/>
  <c r="J152"/>
  <c r="BE152"/>
  <c r="J61"/>
  <c r="BI148"/>
  <c r="BH148"/>
  <c r="BG148"/>
  <c r="BF148"/>
  <c r="T148"/>
  <c r="T147"/>
  <c r="R148"/>
  <c r="R147"/>
  <c r="P148"/>
  <c r="P147"/>
  <c r="BK148"/>
  <c r="BK147"/>
  <c r="J147"/>
  <c r="J148"/>
  <c r="BE148"/>
  <c r="J60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0"/>
  <c r="BH140"/>
  <c r="BG140"/>
  <c r="BF140"/>
  <c r="T140"/>
  <c r="T139"/>
  <c r="R140"/>
  <c r="R139"/>
  <c r="P140"/>
  <c r="P139"/>
  <c r="BK140"/>
  <c r="BK139"/>
  <c r="J139"/>
  <c r="J140"/>
  <c r="BE140"/>
  <c r="J59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91"/>
  <c r="F34"/>
  <c i="1" r="BD52"/>
  <c i="2" r="BH91"/>
  <c r="F33"/>
  <c i="1" r="BC52"/>
  <c i="2" r="BG91"/>
  <c r="F32"/>
  <c i="1" r="BB52"/>
  <c i="2" r="BF91"/>
  <c r="J31"/>
  <c i="1" r="AW52"/>
  <c i="2" r="F31"/>
  <c i="1" r="BA52"/>
  <c i="2" r="T91"/>
  <c r="T90"/>
  <c r="T89"/>
  <c r="T88"/>
  <c r="R91"/>
  <c r="R90"/>
  <c r="R89"/>
  <c r="R88"/>
  <c r="P91"/>
  <c r="P90"/>
  <c r="P89"/>
  <c r="P88"/>
  <c i="1" r="AU52"/>
  <c i="2" r="BK91"/>
  <c r="BK90"/>
  <c r="J90"/>
  <c r="BK89"/>
  <c r="J89"/>
  <c r="BK88"/>
  <c r="J88"/>
  <c r="J56"/>
  <c r="J27"/>
  <c i="1" r="AG52"/>
  <c i="2" r="J91"/>
  <c r="BE91"/>
  <c r="J30"/>
  <c i="1" r="AV52"/>
  <c i="2" r="F30"/>
  <c i="1" r="AZ52"/>
  <c i="2" r="J58"/>
  <c r="J57"/>
  <c r="J84"/>
  <c r="F82"/>
  <c r="E80"/>
  <c r="J51"/>
  <c r="F49"/>
  <c r="E47"/>
  <c r="J36"/>
  <c r="J18"/>
  <c r="E18"/>
  <c r="F85"/>
  <c r="F52"/>
  <c r="J17"/>
  <c r="J15"/>
  <c r="E15"/>
  <c r="F84"/>
  <c r="F51"/>
  <c r="J14"/>
  <c r="J12"/>
  <c r="J82"/>
  <c r="J49"/>
  <c r="E7"/>
  <c r="E78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<sst xmlns="http://schemas.openxmlformats.org/spreadsheetml/2006/main">
  <si>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</si>
  <si>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</si>
  <si>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</si>
  <si>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</si>
  <si>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</si>
  <si>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</si>
  <si>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</si>
  <si>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{2f40546f-ebc9-4b96-86ed-c5bcb96e0a9f}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</si>
  <si>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</si>
  <si>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</si>
  <si>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</si>
  <si>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</si>
  <si>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</si>
  <si>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</si>
  <si>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</si>
  <si>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</si>
  <si>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1708410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</si>
  <si>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</si>
  <si>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</si>
  <si>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VD Karolinka, oprava asf. povrchu přístupové komunikace a areálu domku hrázného - II. etapa</t>
  </si>
  <si>
    <t>KSO:</t>
  </si>
  <si>
    <t/>
  </si>
  <si>
    <t>CC-CZ:</t>
  </si>
  <si>
    <t>Místo:</t>
  </si>
  <si>
    <t>Karolinka</t>
  </si>
  <si>
    <t>Datum:</t>
  </si>
  <si>
    <t>14. 11. 2018</t>
  </si>
  <si>
    <t>Zadavatel:</t>
  </si>
  <si>
    <t>IČ:</t>
  </si>
  <si>
    <t>Povodí Moravy a.s.</t>
  </si>
  <si>
    <t>DIČ:</t>
  </si>
  <si>
    <t>Uchazeč:</t>
  </si>
  <si>
    <t>Vyplň údaj</t>
  </si>
  <si>
    <t>Projektant:</t>
  </si>
  <si>
    <t>25361520</t>
  </si>
  <si>
    <t>Dopravní projektování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</si>
  <si>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</si>
  <si>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</si>
  <si>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</si>
  <si>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</si>
  <si>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</si>
  <si>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</si>
  <si>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</si>
  <si>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</si>
  <si>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</si>
  <si>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</si>
  <si>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</si>
  <si>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</si>
  <si>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</si>
  <si>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</si>
  <si>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</si>
  <si>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</si>
  <si>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</si>
  <si>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</si>
  <si>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</si>
  <si>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</si>
  <si>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</si>
  <si>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</si>
  <si>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</si>
  <si>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</si>
  <si>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</si>
  <si>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</si>
  <si>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</si>
  <si>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</si>
  <si>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</si>
  <si>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</si>
  <si>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</si>
  <si>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</si>
  <si>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</si>
  <si>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</si>
  <si>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</si>
  <si>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</si>
  <si>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</si>
  <si>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</si>
  <si>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</si>
  <si>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</si>
  <si>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</si>
  <si>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</si>
  <si>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přístupové komunikace</t>
  </si>
  <si>
    <t>STA</t>
  </si>
  <si>
    <t>1</t>
  </si>
  <si>
    <t>{d2b0abe2-e3ad-4b59-8ffb-f11cde893df4}</t>
  </si>
  <si>
    <t>2</t>
  </si>
  <si>
    <t>SO 02</t>
  </si>
  <si>
    <t>Oprava zpevněných ploch</t>
  </si>
  <si>
    <t>{b56920c8-93cf-442d-ada1-6cd9d7735cb3}</t>
  </si>
  <si>
    <t>SO 03.1</t>
  </si>
  <si>
    <t>Vjezdová brána</t>
  </si>
  <si>
    <t>{24a67451-12e4-428a-ac68-afbacfc543ca}</t>
  </si>
  <si>
    <t>SO 03.2</t>
  </si>
  <si>
    <t>Vjezdová brána - přípojka elektro</t>
  </si>
  <si>
    <t>{be0fa526-e9b4-4031-ab9d-78cfab3400df}</t>
  </si>
  <si>
    <t>VON</t>
  </si>
  <si>
    <t>Vedlejší a ostatní náklady</t>
  </si>
  <si>
    <t>{b4950307-e6e8-450f-94d0-ff0d511b4561}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</si>
  <si>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</si>
  <si>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</si>
  <si>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</si>
  <si>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</si>
  <si>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</si>
  <si>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</si>
  <si>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</si>
  <si>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Oprava přístupové komunikace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</si>
  <si>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</si>
  <si>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</si>
  <si>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</si>
  <si>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</si>
  <si>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</si>
  <si>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</si>
  <si>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</si>
  <si>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</si>
  <si>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</si>
  <si>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</si>
  <si>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</si>
  <si>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</si>
  <si>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</si>
  <si>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</si>
  <si>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</si>
  <si>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</si>
  <si>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</si>
  <si>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</si>
  <si>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</si>
  <si>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</si>
  <si>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</si>
  <si>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</si>
  <si>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</si>
  <si>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</si>
  <si>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</si>
  <si>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</si>
  <si>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</si>
  <si>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</si>
  <si>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</si>
  <si>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</si>
  <si>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</si>
  <si>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</si>
  <si>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</si>
  <si>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</si>
  <si>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</si>
  <si>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</si>
  <si>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113107242</t>
  </si>
  <si>
    <t>Odstranění podkladu živičného tl 100 mm strojně pl přes 200 m2</t>
  </si>
  <si>
    <t>m2</t>
  </si>
  <si>
    <t>CS ÚRS 2018 02</t>
  </si>
  <si>
    <t>4</t>
  </si>
  <si>
    <t>-957598123</t>
  </si>
  <si>
    <t>VV</t>
  </si>
  <si>
    <t>B.1.2</t>
  </si>
  <si>
    <t>814,5</t>
  </si>
  <si>
    <t>113107323</t>
  </si>
  <si>
    <t>Odstranění podkladu z kameniva drceného tl 300 mm strojně pl do 50 m2</t>
  </si>
  <si>
    <t>1575531081</t>
  </si>
  <si>
    <t>parkoviště</t>
  </si>
  <si>
    <t>35,1</t>
  </si>
  <si>
    <t>3</t>
  </si>
  <si>
    <t>113204111</t>
  </si>
  <si>
    <t>Vytrhání obrub záhonových</t>
  </si>
  <si>
    <t>m</t>
  </si>
  <si>
    <t>-1002158456</t>
  </si>
  <si>
    <t>20,2</t>
  </si>
  <si>
    <t>132201101</t>
  </si>
  <si>
    <t>Hloubení rýh š do 600 mm v hornině tř. 3 objemu do 100 m3</t>
  </si>
  <si>
    <t>m3</t>
  </si>
  <si>
    <t>944130297</t>
  </si>
  <si>
    <t>8,3*0,4*0,3</t>
  </si>
  <si>
    <t>5</t>
  </si>
  <si>
    <t>162701105</t>
  </si>
  <si>
    <t>Vodorovné přemístění do 10000 m výkopku/sypaniny z horniny tř. 1 až 4</t>
  </si>
  <si>
    <t>-1002546329</t>
  </si>
  <si>
    <t>rýha</t>
  </si>
  <si>
    <t>0,996</t>
  </si>
  <si>
    <t>6</t>
  </si>
  <si>
    <t>162701109</t>
  </si>
  <si>
    <t>Příplatek k vodorovnému přemístění výkopku/sypaniny z horniny tř. 1 až 4 ZKD 1000 m přes 10000 m</t>
  </si>
  <si>
    <t>470898759</t>
  </si>
  <si>
    <t>0,996*5</t>
  </si>
  <si>
    <t>7</t>
  </si>
  <si>
    <t>171201211</t>
  </si>
  <si>
    <t>Poplatek za uložení stavebního odpadu - zeminy a kameniva na skládce</t>
  </si>
  <si>
    <t>t</t>
  </si>
  <si>
    <t>-1048011261</t>
  </si>
  <si>
    <t>0,996*1,8</t>
  </si>
  <si>
    <t>8</t>
  </si>
  <si>
    <t>181301101</t>
  </si>
  <si>
    <t>Rozprostření ornice tl vrstvy do 100 mm pl do 500 m2 v rovině nebo ve svahu do 1:5</t>
  </si>
  <si>
    <t>547243501</t>
  </si>
  <si>
    <t>B.1.2, B.1.4</t>
  </si>
  <si>
    <t>nakoupit</t>
  </si>
  <si>
    <t>190,6*0,5</t>
  </si>
  <si>
    <t>9</t>
  </si>
  <si>
    <t>181301109R</t>
  </si>
  <si>
    <t>Nákup a dovoz ornice</t>
  </si>
  <si>
    <t>vlastní databáze</t>
  </si>
  <si>
    <t>2068847446</t>
  </si>
  <si>
    <t>95,3*0,1</t>
  </si>
  <si>
    <t>10</t>
  </si>
  <si>
    <t>181451131</t>
  </si>
  <si>
    <t>Založení parkového trávníku výsevem plochy přes 1000 m2 v rovině a ve svahu do 1:5</t>
  </si>
  <si>
    <t>1360569266</t>
  </si>
  <si>
    <t>95,3</t>
  </si>
  <si>
    <t>11</t>
  </si>
  <si>
    <t>M</t>
  </si>
  <si>
    <t>00572410</t>
  </si>
  <si>
    <t>osivo směs travní parková</t>
  </si>
  <si>
    <t>kg</t>
  </si>
  <si>
    <t>-1971999070</t>
  </si>
  <si>
    <t>95,3*0,03*1,03</t>
  </si>
  <si>
    <t>12</t>
  </si>
  <si>
    <t>181951102</t>
  </si>
  <si>
    <t>Úprava pláně v hornině tř. 1 až 4 se zhutněním</t>
  </si>
  <si>
    <t>-454618259</t>
  </si>
  <si>
    <t>805,3</t>
  </si>
  <si>
    <t>13</t>
  </si>
  <si>
    <t>183403114</t>
  </si>
  <si>
    <t>Obdělání půdy kultivátorováním v rovině a svahu do 1:5</t>
  </si>
  <si>
    <t>1848019884</t>
  </si>
  <si>
    <t>14</t>
  </si>
  <si>
    <t>183403152</t>
  </si>
  <si>
    <t>Obdělání půdy vláčením v rovině a svahu do 1:5</t>
  </si>
  <si>
    <t>938049501</t>
  </si>
  <si>
    <t>183403153</t>
  </si>
  <si>
    <t>Obdělání půdy hrabáním v rovině a svahu do 1:5</t>
  </si>
  <si>
    <t>2105240237</t>
  </si>
  <si>
    <t>16</t>
  </si>
  <si>
    <t>183403161</t>
  </si>
  <si>
    <t>Obdělání půdy válením v rovině a svahu do 1:5</t>
  </si>
  <si>
    <t>-1542964460</t>
  </si>
  <si>
    <t>17</t>
  </si>
  <si>
    <t>185803111</t>
  </si>
  <si>
    <t>Ošetření trávníku shrabáním v rovině a svahu do 1:5</t>
  </si>
  <si>
    <t>-1661483334</t>
  </si>
  <si>
    <t>3x</t>
  </si>
  <si>
    <t>95,3*3</t>
  </si>
  <si>
    <t>18</t>
  </si>
  <si>
    <t>185851121</t>
  </si>
  <si>
    <t>Dovoz vody pro zálivku rostlin za vzdálenost do 1000 m</t>
  </si>
  <si>
    <t>301026717</t>
  </si>
  <si>
    <t>95,3*0,005*5</t>
  </si>
  <si>
    <t>Zakládání</t>
  </si>
  <si>
    <t>19</t>
  </si>
  <si>
    <t>211531111</t>
  </si>
  <si>
    <t>Výplň odvodňovacích žeber nebo trativodů kamenivem hrubým drceným frakce 16 až 63 mm</t>
  </si>
  <si>
    <t>2132916985</t>
  </si>
  <si>
    <t>vsakovací žebro</t>
  </si>
  <si>
    <t>8,3*0,3*0,4</t>
  </si>
  <si>
    <t>20</t>
  </si>
  <si>
    <t>211971121</t>
  </si>
  <si>
    <t>Zřízení opláštění žeber nebo trativodů geotextilií v rýze nebo zářezu sklonu přes 1:2 š do 2,5 m</t>
  </si>
  <si>
    <t>191567307</t>
  </si>
  <si>
    <t>2*(0,3+0,4)*8,3+0,3*0,4*2</t>
  </si>
  <si>
    <t>69311068</t>
  </si>
  <si>
    <t>geotextilie netkaná PP 300g/m2</t>
  </si>
  <si>
    <t>-934663356</t>
  </si>
  <si>
    <t>11,86*1,15</t>
  </si>
  <si>
    <t>Svislé a kompletní konstrukce</t>
  </si>
  <si>
    <t>22</t>
  </si>
  <si>
    <t>317321019</t>
  </si>
  <si>
    <t>Římsy opěrných zdí a valů ze ŽB tř. C 20/25</t>
  </si>
  <si>
    <t>249531146</t>
  </si>
  <si>
    <t>19,0*0,55*0,3</t>
  </si>
  <si>
    <t>Komunikace pozemní</t>
  </si>
  <si>
    <t>23</t>
  </si>
  <si>
    <t>564851111</t>
  </si>
  <si>
    <t>Podklad ze štěrkodrtě ŠD tl 150 mm</t>
  </si>
  <si>
    <t>-800059375</t>
  </si>
  <si>
    <t>fr. 0-63</t>
  </si>
  <si>
    <t>36,9</t>
  </si>
  <si>
    <t>fr. 0-32</t>
  </si>
  <si>
    <t>Součet</t>
  </si>
  <si>
    <t>24</t>
  </si>
  <si>
    <t>565155111</t>
  </si>
  <si>
    <t>Asfaltový beton vrstva podkladní ACP 16 (obalované kamenivo OKS) tl 70 mm š do 3 m</t>
  </si>
  <si>
    <t>-1097547268</t>
  </si>
  <si>
    <t>25</t>
  </si>
  <si>
    <t>567511111</t>
  </si>
  <si>
    <t>Recyklace podkladu za studena na místě - rozpojení a reprofilace tl 150 mm plochy do 1000 m2</t>
  </si>
  <si>
    <t>1445978995</t>
  </si>
  <si>
    <t>26</t>
  </si>
  <si>
    <t>573111112</t>
  </si>
  <si>
    <t>Postřik živičný infiltrační s posypem z asfaltu množství 1 kg/m2</t>
  </si>
  <si>
    <t>769420664</t>
  </si>
  <si>
    <t>0,8 kg/m2</t>
  </si>
  <si>
    <t>27</t>
  </si>
  <si>
    <t>573211109</t>
  </si>
  <si>
    <t>Postřik živičný spojovací z asfaltu v množství 0,50 kg/m2</t>
  </si>
  <si>
    <t>-919046421</t>
  </si>
  <si>
    <t>770,4+34,9</t>
  </si>
  <si>
    <t>28</t>
  </si>
  <si>
    <t>577144111</t>
  </si>
  <si>
    <t>Asfaltový beton vrstva obrusná ACO 11 (ABS) tř. I tl 50 mm š do 3 m z nemodifikovaného asfaltu</t>
  </si>
  <si>
    <t>1735214689</t>
  </si>
  <si>
    <t>Úpravy povrchů, podlahy a osazování výplní</t>
  </si>
  <si>
    <t>29</t>
  </si>
  <si>
    <t>628195001</t>
  </si>
  <si>
    <t>Očištění zdiva nebo betonu zdí a valů před započetím oprav ručně</t>
  </si>
  <si>
    <t>-1727288399</t>
  </si>
  <si>
    <t>19,0*0,4</t>
  </si>
  <si>
    <t>Ostatní konstrukce a práce, bourání</t>
  </si>
  <si>
    <t>30</t>
  </si>
  <si>
    <t>914000002</t>
  </si>
  <si>
    <t>posunutí stáv. svislého DZ včetně sloupku</t>
  </si>
  <si>
    <t>kus</t>
  </si>
  <si>
    <t>368016360</t>
  </si>
  <si>
    <t>DZ demontovat a přemístit na nový sloupek</t>
  </si>
  <si>
    <t>stávající sloupek zrušit</t>
  </si>
  <si>
    <t>zároveň posunout infotabuli - 1 ks</t>
  </si>
  <si>
    <t>31</t>
  </si>
  <si>
    <t>914111111</t>
  </si>
  <si>
    <t>Montáž svislé dopravní značky do velikosti 1 m2 objímkami na sloupek nebo konzolu</t>
  </si>
  <si>
    <t>1138123080</t>
  </si>
  <si>
    <t>bez sloupku</t>
  </si>
  <si>
    <t>IP12 - 1x</t>
  </si>
  <si>
    <t xml:space="preserve">E13  1x</t>
  </si>
  <si>
    <t>32</t>
  </si>
  <si>
    <t>40445494</t>
  </si>
  <si>
    <t>značka dopravní svislá retroreflexní fólie tř 1 FeZn prolis 600x300mm</t>
  </si>
  <si>
    <t>836638541</t>
  </si>
  <si>
    <t>33</t>
  </si>
  <si>
    <t>40445493</t>
  </si>
  <si>
    <t>značka dopravní svislá retroreflexní fólie tř 1 FeZn prolis 300x200mm</t>
  </si>
  <si>
    <t>32125513</t>
  </si>
  <si>
    <t>34</t>
  </si>
  <si>
    <t>914511111</t>
  </si>
  <si>
    <t>Montáž sloupku dopravních značek délky do 3,5 m s betonovým základem</t>
  </si>
  <si>
    <t>-405599282</t>
  </si>
  <si>
    <t>35</t>
  </si>
  <si>
    <t>40445230</t>
  </si>
  <si>
    <t>sloupek Zn pro dopravní značku D 70mm v 3,5m</t>
  </si>
  <si>
    <t>608553741</t>
  </si>
  <si>
    <t>36</t>
  </si>
  <si>
    <t>916131213</t>
  </si>
  <si>
    <t>Osazení silničního obrubníku betonového stojatého s boční opěrou do lože z betonu prostého</t>
  </si>
  <si>
    <t>154354694</t>
  </si>
  <si>
    <t>130,4+39,6+20,6+116,4</t>
  </si>
  <si>
    <t>37</t>
  </si>
  <si>
    <t>59217031</t>
  </si>
  <si>
    <t>obrubník betonový silniční 100 x 15 x 25 cm</t>
  </si>
  <si>
    <t>1388747614</t>
  </si>
  <si>
    <t>307,000*1,01</t>
  </si>
  <si>
    <t>38</t>
  </si>
  <si>
    <t>919726122</t>
  </si>
  <si>
    <t>Geotextilie pro ochranu, separaci a filtraci netkaná měrná hmotnost do 300 g/m2</t>
  </si>
  <si>
    <t>-1514360942</t>
  </si>
  <si>
    <t>39</t>
  </si>
  <si>
    <t>919735100R</t>
  </si>
  <si>
    <t>Zalití spáry modifikovanou asfalt.zálivkou</t>
  </si>
  <si>
    <t>443660248</t>
  </si>
  <si>
    <t>6,2+4,6</t>
  </si>
  <si>
    <t>40</t>
  </si>
  <si>
    <t>919735112</t>
  </si>
  <si>
    <t>Řezání stávajícího živičného krytu hl do 100 mm</t>
  </si>
  <si>
    <t>451902251</t>
  </si>
  <si>
    <t>997</t>
  </si>
  <si>
    <t>Přesun sutě</t>
  </si>
  <si>
    <t>41</t>
  </si>
  <si>
    <t>997221551</t>
  </si>
  <si>
    <t>Vodorovná doprava suti ze sypkých materiálů do 1 km</t>
  </si>
  <si>
    <t>-1019342146</t>
  </si>
  <si>
    <t>42</t>
  </si>
  <si>
    <t>997221559</t>
  </si>
  <si>
    <t>Příplatek ZKD 1 km u vodorovné dopravy suti ze sypkých materiálů</t>
  </si>
  <si>
    <t>-1644802322</t>
  </si>
  <si>
    <t>195,578*14</t>
  </si>
  <si>
    <t>43</t>
  </si>
  <si>
    <t>997221611</t>
  </si>
  <si>
    <t>Nakládání suti na dopravní prostředky pro vodorovnou dopravu</t>
  </si>
  <si>
    <t>1040823983</t>
  </si>
  <si>
    <t>44</t>
  </si>
  <si>
    <t>997221815</t>
  </si>
  <si>
    <t>Poplatek za uložení na skládce (skládkovné) stavebního odpadu betonového kód odpadu 170 101</t>
  </si>
  <si>
    <t>991604419</t>
  </si>
  <si>
    <t>45</t>
  </si>
  <si>
    <t>997221845</t>
  </si>
  <si>
    <t>Poplatek za uložení na skládce (skládkovné) odpadu asfaltového s dehtem kód odpadu 170 203</t>
  </si>
  <si>
    <t>-766845405</t>
  </si>
  <si>
    <t>46</t>
  </si>
  <si>
    <t>997221855</t>
  </si>
  <si>
    <t>Poplatek za uložení na skládce (skládkovné) zeminy a kameniva kód odpadu 170 504</t>
  </si>
  <si>
    <t>-1325356319</t>
  </si>
  <si>
    <t>15,444</t>
  </si>
  <si>
    <t>998</t>
  </si>
  <si>
    <t>Přesun hmot</t>
  </si>
  <si>
    <t>47</t>
  </si>
  <si>
    <t>998225111</t>
  </si>
  <si>
    <t>Přesun hmot pro pozemní komunikace s krytem z kamene, monolitickým betonovým nebo živičným</t>
  </si>
  <si>
    <t>1635762481</t>
  </si>
  <si>
    <t>PSV</t>
  </si>
  <si>
    <t>Práce a dodávky PSV</t>
  </si>
  <si>
    <t>711</t>
  </si>
  <si>
    <t>Izolace proti vodě, vlhkosti a plynům</t>
  </si>
  <si>
    <t>48</t>
  </si>
  <si>
    <t>711112001</t>
  </si>
  <si>
    <t>Provedení izolace proti zemní vlhkosti svislé za studena nátěrem penetračním</t>
  </si>
  <si>
    <t>24333170</t>
  </si>
  <si>
    <t>rub římsy</t>
  </si>
  <si>
    <t>19*0,45</t>
  </si>
  <si>
    <t>49</t>
  </si>
  <si>
    <t>11163150</t>
  </si>
  <si>
    <t>lak asfaltový penetrační</t>
  </si>
  <si>
    <t>-1937895888</t>
  </si>
  <si>
    <t>P</t>
  </si>
  <si>
    <t>Poznámka k položce:
Spotřeba 0,3-0,4kg/m2</t>
  </si>
  <si>
    <t>19*0,45*0,00035</t>
  </si>
  <si>
    <t>50</t>
  </si>
  <si>
    <t>998711101</t>
  </si>
  <si>
    <t>Přesun hmot tonážní pro izolace proti vodě, vlhkosti a plynům v objektech výšky do 6 m</t>
  </si>
  <si>
    <t>1740479153</t>
  </si>
  <si>
    <t>767</t>
  </si>
  <si>
    <t>Konstrukce zámečnické</t>
  </si>
  <si>
    <t>51</t>
  </si>
  <si>
    <t>767000001</t>
  </si>
  <si>
    <t>D+M ocelové konstrukce atyp. vč. povrchové úpravy</t>
  </si>
  <si>
    <t>295952532</t>
  </si>
  <si>
    <t>ocelové trny Ø20 mm, dl. 400 mm</t>
  </si>
  <si>
    <t>ukotvení římsy do původní zdi</t>
  </si>
  <si>
    <t>94 ks navrtat do původní zdi a zalepit</t>
  </si>
  <si>
    <t>94*0,4*2,48</t>
  </si>
  <si>
    <t>zábradlí dl. 11,0 m, pozinkovat, přišroubovat přes patku</t>
  </si>
  <si>
    <t>11*14</t>
  </si>
  <si>
    <t>52</t>
  </si>
  <si>
    <t>767161813</t>
  </si>
  <si>
    <t>Demontáž zábradlí rovného nerozebíratelného hmotnosti 1m zábradlí do 20 kg</t>
  </si>
  <si>
    <t>-461712833</t>
  </si>
  <si>
    <t>8,5</t>
  </si>
  <si>
    <t>53</t>
  </si>
  <si>
    <t>998767101</t>
  </si>
  <si>
    <t>Přesun hmot tonážní pro zámečnické konstrukce v objektech v do 6 m</t>
  </si>
  <si>
    <t>65536535</t>
  </si>
  <si>
    <t>SO 02 - Oprava zpevněných ploch</t>
  </si>
  <si>
    <t xml:space="preserve">    8 - Trubní vedení</t>
  </si>
  <si>
    <t>113107330</t>
  </si>
  <si>
    <t>Odstranění podkladu z betonu prostého tl 100 mm strojně pl do 50 m2</t>
  </si>
  <si>
    <t>1305639932</t>
  </si>
  <si>
    <t>B.2.2 - kolem domku a spojovací chodník</t>
  </si>
  <si>
    <t>37,0+2,1</t>
  </si>
  <si>
    <t>113107342</t>
  </si>
  <si>
    <t>Odstranění podkladu živičného tl 100 mm strojně pl do 50 m2</t>
  </si>
  <si>
    <t>1699338453</t>
  </si>
  <si>
    <t>B.2.2</t>
  </si>
  <si>
    <t>33,5</t>
  </si>
  <si>
    <t>113155113</t>
  </si>
  <si>
    <t>Frézování betonového krytu tl 50 mm pruh š 0,5 m pl do 500 m2 bez překážek v trase</t>
  </si>
  <si>
    <t>-1919975864</t>
  </si>
  <si>
    <t>16,2</t>
  </si>
  <si>
    <t>113202111</t>
  </si>
  <si>
    <t>Vytrhání obrub krajníků obrubníků stojatých</t>
  </si>
  <si>
    <t>-2129721155</t>
  </si>
  <si>
    <t>30,8+51,8</t>
  </si>
  <si>
    <t>121101101</t>
  </si>
  <si>
    <t>Sejmutí ornice s přemístěním na vzdálenost do 50 m</t>
  </si>
  <si>
    <t>983160733</t>
  </si>
  <si>
    <t>(22,7+4,0)*0,1</t>
  </si>
  <si>
    <t>122202201</t>
  </si>
  <si>
    <t>Odkopávky a prokopávky nezapažené pro silnice objemu do 100 m3 v hornině tř. 3</t>
  </si>
  <si>
    <t>-788784540</t>
  </si>
  <si>
    <t>(26,7+2)*0,2</t>
  </si>
  <si>
    <t>-560167441</t>
  </si>
  <si>
    <t>22*0,4*0,3</t>
  </si>
  <si>
    <t>-720183066</t>
  </si>
  <si>
    <t>ornice</t>
  </si>
  <si>
    <t>2,67</t>
  </si>
  <si>
    <t>2,64</t>
  </si>
  <si>
    <t>konstrukce</t>
  </si>
  <si>
    <t>5,74</t>
  </si>
  <si>
    <t>-255339440</t>
  </si>
  <si>
    <t>11,050*5</t>
  </si>
  <si>
    <t>-2116268601</t>
  </si>
  <si>
    <t>11,050*1,8</t>
  </si>
  <si>
    <t>-138713421</t>
  </si>
  <si>
    <t>B.2.2, B.2.4</t>
  </si>
  <si>
    <t>7,6</t>
  </si>
  <si>
    <t>181301109</t>
  </si>
  <si>
    <t>881391593</t>
  </si>
  <si>
    <t>7,6*0,1</t>
  </si>
  <si>
    <t>-1553330445</t>
  </si>
  <si>
    <t>1652792048</t>
  </si>
  <si>
    <t>7,6*0,03*1,03</t>
  </si>
  <si>
    <t>1995243067</t>
  </si>
  <si>
    <t>26,9</t>
  </si>
  <si>
    <t>-2095349194</t>
  </si>
  <si>
    <t>471823855</t>
  </si>
  <si>
    <t>-2139210893</t>
  </si>
  <si>
    <t>323170852</t>
  </si>
  <si>
    <t>-1029529606</t>
  </si>
  <si>
    <t>7,6*3</t>
  </si>
  <si>
    <t>1286417049</t>
  </si>
  <si>
    <t>7,6*0,005*5</t>
  </si>
  <si>
    <t>482847210</t>
  </si>
  <si>
    <t>22*0,3*0,4</t>
  </si>
  <si>
    <t>345783227</t>
  </si>
  <si>
    <t>2*(0,3+0,4)*22+0,3*0,4*2</t>
  </si>
  <si>
    <t>1935968936</t>
  </si>
  <si>
    <t>31,040*1,15</t>
  </si>
  <si>
    <t>564831111</t>
  </si>
  <si>
    <t>Podklad ze štěrkodrtě ŠD tl 100 mm</t>
  </si>
  <si>
    <t>1323803051</t>
  </si>
  <si>
    <t>chodník fr. 0-32</t>
  </si>
  <si>
    <t>21,9</t>
  </si>
  <si>
    <t>-148566254</t>
  </si>
  <si>
    <t>34,8</t>
  </si>
  <si>
    <t>-1380097535</t>
  </si>
  <si>
    <t>571860332</t>
  </si>
  <si>
    <t>-1959888901</t>
  </si>
  <si>
    <t>1712923762</t>
  </si>
  <si>
    <t>410,4</t>
  </si>
  <si>
    <t>1577284259</t>
  </si>
  <si>
    <t>581114111</t>
  </si>
  <si>
    <t>Kryt z betonu komunikace pro pěší tl 80 mm</t>
  </si>
  <si>
    <t>-418691370</t>
  </si>
  <si>
    <t>B.2.2 - podél vrat</t>
  </si>
  <si>
    <t>9,7</t>
  </si>
  <si>
    <t>596211110</t>
  </si>
  <si>
    <t>Kladení zámkové dlažby komunikací pro pěší tl 60 mm skupiny A pl do 50 m2</t>
  </si>
  <si>
    <t>130997353</t>
  </si>
  <si>
    <t>chodník</t>
  </si>
  <si>
    <t>59245018</t>
  </si>
  <si>
    <t>dlažba skladebná betonová 20x10x6 cm přírodní</t>
  </si>
  <si>
    <t>-940190370</t>
  </si>
  <si>
    <t>21,900*1,03</t>
  </si>
  <si>
    <t>Trubní vedení</t>
  </si>
  <si>
    <t>891001130</t>
  </si>
  <si>
    <t>D+M nový poklop jímky</t>
  </si>
  <si>
    <t>-1680291163</t>
  </si>
  <si>
    <t>atypický 0,3 x 1,8 m, ocelový s rámem</t>
  </si>
  <si>
    <t>2142579701</t>
  </si>
  <si>
    <t>40,3</t>
  </si>
  <si>
    <t>-1590489599</t>
  </si>
  <si>
    <t>40,3*1,01</t>
  </si>
  <si>
    <t>916231213</t>
  </si>
  <si>
    <t>Osazení chodníkového obrubníku betonového stojatého s boční opěrou do lože z betonu prostého</t>
  </si>
  <si>
    <t>-734252421</t>
  </si>
  <si>
    <t>35,4</t>
  </si>
  <si>
    <t>59217017</t>
  </si>
  <si>
    <t>obrubník betonový chodníkový 100x10x25 cm</t>
  </si>
  <si>
    <t>281038393</t>
  </si>
  <si>
    <t>35,400*1,01</t>
  </si>
  <si>
    <t>1730771897</t>
  </si>
  <si>
    <t>919732111</t>
  </si>
  <si>
    <t>Úprava povrchu cementobetonového krytu broušením tl do 2 mm</t>
  </si>
  <si>
    <t>1089503997</t>
  </si>
  <si>
    <t>319,5</t>
  </si>
  <si>
    <t>1967794538</t>
  </si>
  <si>
    <t>141,2+15,8</t>
  </si>
  <si>
    <t>-1556434956</t>
  </si>
  <si>
    <t>141,2</t>
  </si>
  <si>
    <t>919735122</t>
  </si>
  <si>
    <t>Řezání stávajícího betonového krytu hl do 100 mm</t>
  </si>
  <si>
    <t>1506970796</t>
  </si>
  <si>
    <t>15,8</t>
  </si>
  <si>
    <t>960000002</t>
  </si>
  <si>
    <t xml:space="preserve">odstranění sušáku na prádlo -  6cm (4 sloupky)</t>
  </si>
  <si>
    <t>kpl</t>
  </si>
  <si>
    <t>301200383</t>
  </si>
  <si>
    <t>-1589748892</t>
  </si>
  <si>
    <t>155841677</t>
  </si>
  <si>
    <t>35,761*14</t>
  </si>
  <si>
    <t>997221571</t>
  </si>
  <si>
    <t>Vodorovná doprava vybouraných hmot do 1 km</t>
  </si>
  <si>
    <t>-1674999782</t>
  </si>
  <si>
    <t>824484698</t>
  </si>
  <si>
    <t>9,384+2,074+16,933</t>
  </si>
  <si>
    <t>Poplatek za uložení na skládce (skládkovné) odpadu asfaltového bez dehtu kód odpadu 170 302</t>
  </si>
  <si>
    <t>1799632026</t>
  </si>
  <si>
    <t>-1737873091</t>
  </si>
  <si>
    <t>SO 03.1 - Vjezdová brána</t>
  </si>
  <si>
    <t xml:space="preserve">    742 - Elektroinstalace - slaboproud</t>
  </si>
  <si>
    <t>131201101</t>
  </si>
  <si>
    <t>Hloubení jam nezapažených v hornině tř. 3 objemu do 100 m3</t>
  </si>
  <si>
    <t>-1195252384</t>
  </si>
  <si>
    <t>B.3.4</t>
  </si>
  <si>
    <t>1*0,04*0,4+1,1*2,6*0,5</t>
  </si>
  <si>
    <t>78062901</t>
  </si>
  <si>
    <t>1,446</t>
  </si>
  <si>
    <t>2107213570</t>
  </si>
  <si>
    <t>1,446*5</t>
  </si>
  <si>
    <t>-1981490928</t>
  </si>
  <si>
    <t>1,446*1,8</t>
  </si>
  <si>
    <t>274321511</t>
  </si>
  <si>
    <t>Základové pasy ze ŽB bez zvýšených nároků na prostředí tř. C 25/30</t>
  </si>
  <si>
    <t>-92778062</t>
  </si>
  <si>
    <t>1*2,5*0,45</t>
  </si>
  <si>
    <t>274321511.a</t>
  </si>
  <si>
    <t>-203031082</t>
  </si>
  <si>
    <t>srovnatelná položka - podkladní beton</t>
  </si>
  <si>
    <t>0,1*2,6*0,55</t>
  </si>
  <si>
    <t>274362021</t>
  </si>
  <si>
    <t>Výztuž základových pásů svařovanými sítěmi Kari</t>
  </si>
  <si>
    <t>-1776849881</t>
  </si>
  <si>
    <t>2,3*2,4*0,00548</t>
  </si>
  <si>
    <t>275313711</t>
  </si>
  <si>
    <t>Základové patky z betonu tř. C 20/25</t>
  </si>
  <si>
    <t>-887623172</t>
  </si>
  <si>
    <t>B.3.4 - sloupek</t>
  </si>
  <si>
    <t>1,0*0,4*0,4</t>
  </si>
  <si>
    <t>395668457</t>
  </si>
  <si>
    <t>742</t>
  </si>
  <si>
    <t>Elektroinstalace - slaboproud</t>
  </si>
  <si>
    <t>742000004</t>
  </si>
  <si>
    <t>GSM modul pro otvírání brány</t>
  </si>
  <si>
    <t>-1510974410</t>
  </si>
  <si>
    <t>742000005</t>
  </si>
  <si>
    <t>dálkové ovládání - 2 kanály</t>
  </si>
  <si>
    <t>-1696898367</t>
  </si>
  <si>
    <t>742000006</t>
  </si>
  <si>
    <t>indukční detektor - zemní smyčka</t>
  </si>
  <si>
    <t>-864973412</t>
  </si>
  <si>
    <t>742000007</t>
  </si>
  <si>
    <t xml:space="preserve">montážní práce </t>
  </si>
  <si>
    <t>hod</t>
  </si>
  <si>
    <t>-198438651</t>
  </si>
  <si>
    <t>-95070113</t>
  </si>
  <si>
    <t>brána - úprava zinkováním</t>
  </si>
  <si>
    <t>vč. vybourání původní dvoukřídlé brány (vč. odvozu a poplatku za skládku)</t>
  </si>
  <si>
    <t>250</t>
  </si>
  <si>
    <t>767000002</t>
  </si>
  <si>
    <t>sada pro posuvnou bránu RB 1000 (do 1000 kg hmotnosti křídla)</t>
  </si>
  <si>
    <t>sbr</t>
  </si>
  <si>
    <t>-1751177313</t>
  </si>
  <si>
    <t>767000002a</t>
  </si>
  <si>
    <t>hřeben nylonový do 700 kg, l 400</t>
  </si>
  <si>
    <t>990036001</t>
  </si>
  <si>
    <t>767000002b</t>
  </si>
  <si>
    <t>sada příslušenství - vozíky, doraz</t>
  </si>
  <si>
    <t>sada</t>
  </si>
  <si>
    <t>-1787401828</t>
  </si>
  <si>
    <t>767000002c</t>
  </si>
  <si>
    <t>instalační materiál</t>
  </si>
  <si>
    <t>1048347930</t>
  </si>
  <si>
    <t>767000002d</t>
  </si>
  <si>
    <t>Úprava původního oplocení</t>
  </si>
  <si>
    <t>995437748</t>
  </si>
  <si>
    <t>demontáž a zpětná montáž původního oplocení</t>
  </si>
  <si>
    <t>1427189035</t>
  </si>
  <si>
    <t>SO 03.2 - Vjezdová brána - přípojka elektro</t>
  </si>
  <si>
    <t>M - Práce a dodávky M</t>
  </si>
  <si>
    <t xml:space="preserve">    21-M - Elektromontáže</t>
  </si>
  <si>
    <t xml:space="preserve">    46-M - Zemní práce při extr.mont.pracích</t>
  </si>
  <si>
    <t>899722111</t>
  </si>
  <si>
    <t>Krytí potrubí z plastů výstražnou fólií z PVC 20 cm</t>
  </si>
  <si>
    <t>-1006629635</t>
  </si>
  <si>
    <t>srovnatelná položka</t>
  </si>
  <si>
    <t>Práce a dodávky M</t>
  </si>
  <si>
    <t>21-M</t>
  </si>
  <si>
    <t>Elektromontáže</t>
  </si>
  <si>
    <t>210000023</t>
  </si>
  <si>
    <t>Ukončení kabelu do 4 x 10</t>
  </si>
  <si>
    <t>64</t>
  </si>
  <si>
    <t>1816214771</t>
  </si>
  <si>
    <t>210000047</t>
  </si>
  <si>
    <t>Proud. chránič OLI-16B-030A</t>
  </si>
  <si>
    <t>-99457240</t>
  </si>
  <si>
    <t>210000065</t>
  </si>
  <si>
    <t>CYKY-J 3*2,5 volně</t>
  </si>
  <si>
    <t>-2023750894</t>
  </si>
  <si>
    <t>210000066</t>
  </si>
  <si>
    <t>Trubka KOPOFLEX pr.40</t>
  </si>
  <si>
    <t>-1165809782</t>
  </si>
  <si>
    <t>210000079</t>
  </si>
  <si>
    <t>Úprava stávajícího rozvaděče</t>
  </si>
  <si>
    <t>-1572631283</t>
  </si>
  <si>
    <t>210000080</t>
  </si>
  <si>
    <t>Zabezpečení pracoviště</t>
  </si>
  <si>
    <t>-133922990</t>
  </si>
  <si>
    <t>210000081</t>
  </si>
  <si>
    <t>Koordinace postupu prací s ostatními profesemi</t>
  </si>
  <si>
    <t>-1464008777</t>
  </si>
  <si>
    <t>210000082</t>
  </si>
  <si>
    <t>podružný materiál</t>
  </si>
  <si>
    <t>-1354566586</t>
  </si>
  <si>
    <t>21090100</t>
  </si>
  <si>
    <t>REVIZE</t>
  </si>
  <si>
    <t>-1303193195</t>
  </si>
  <si>
    <t>46-M</t>
  </si>
  <si>
    <t>Zemní práce při extr.mont.pracích</t>
  </si>
  <si>
    <t>460000003</t>
  </si>
  <si>
    <t>Utěsnění kabelového prostupu světlost do 105 mm</t>
  </si>
  <si>
    <t>1122233639</t>
  </si>
  <si>
    <t>460010024</t>
  </si>
  <si>
    <t>Vytyčení trasy vedení kabelového podzemního v zastavěném prostoru</t>
  </si>
  <si>
    <t>km</t>
  </si>
  <si>
    <t>174204487</t>
  </si>
  <si>
    <t>460030171</t>
  </si>
  <si>
    <t>Odstranění podkladu nebo krytu komunikace ze živice tloušťky do 5 cm</t>
  </si>
  <si>
    <t>-922294127</t>
  </si>
  <si>
    <t>460030181</t>
  </si>
  <si>
    <t>Řezání podkladu nebo krytu betonového hloubky do 10 cm</t>
  </si>
  <si>
    <t>-601962162</t>
  </si>
  <si>
    <t>460202083</t>
  </si>
  <si>
    <t>Hloubení kabelových nezapažených rýh strojně š 40 cm, hl 100 cm, v hornině tř 3</t>
  </si>
  <si>
    <t>715978627</t>
  </si>
  <si>
    <t>460421021</t>
  </si>
  <si>
    <t>Lože kabelů z písku a štěrkopísku tl 5 cm nad kabel, kryté beton deskou 50x15 cm, š lože do 15 cm</t>
  </si>
  <si>
    <t>615947260</t>
  </si>
  <si>
    <t>460510055</t>
  </si>
  <si>
    <t>Kabelové prostupy z trub plastových do rýhy bez obsypu, průměru do 15 cm</t>
  </si>
  <si>
    <t>1675545997</t>
  </si>
  <si>
    <t>460561821</t>
  </si>
  <si>
    <t>Zásyp rýh strojně včetně zhutnění a urovnání povrchu - v zástavbě</t>
  </si>
  <si>
    <t>-16586834</t>
  </si>
  <si>
    <t>0,4*1*20</t>
  </si>
  <si>
    <t>460620013</t>
  </si>
  <si>
    <t>Provizorní úprava terénu se zhutněním, v hornině tř 3</t>
  </si>
  <si>
    <t>-1205816664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</si>
  <si>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</si>
  <si>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</si>
  <si>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</si>
  <si>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</si>
  <si>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</si>
  <si>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</si>
  <si>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</si>
  <si>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</si>
  <si>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</si>
  <si>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</si>
  <si>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</si>
  <si>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</si>
  <si>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916888155</t>
  </si>
  <si>
    <t>"Průzkumné, geodetické a projektové práce geodetické práce před výstavbou</t>
  </si>
  <si>
    <t>"Poznámka k položce:</t>
  </si>
  <si>
    <t>"vytýčení hlavních bodů stavby před zahájením stavebních prací</t>
  </si>
  <si>
    <t>012103101</t>
  </si>
  <si>
    <t>Vytýčení inženýrských sítí</t>
  </si>
  <si>
    <t>-462925208</t>
  </si>
  <si>
    <t>"Poznámka k položce:Vytýčení inženýrských sítí dotčených nebo souvisejících se stavbou před nebo v průběhu výstavby</t>
  </si>
  <si>
    <t>012303000</t>
  </si>
  <si>
    <t>Geodetické práce po výstavbě</t>
  </si>
  <si>
    <t>Kč</t>
  </si>
  <si>
    <t>485798829</t>
  </si>
  <si>
    <t>"Průzkumné, geodetické a projektové práce geodetické práce po výstavbě</t>
  </si>
  <si>
    <t>"Dokumentace skutečného stavu geodetickým zaměřením v papírové a elektronické podobě</t>
  </si>
  <si>
    <t>013254000</t>
  </si>
  <si>
    <t>Dokumentace skutečného provedení stavby</t>
  </si>
  <si>
    <t>-1127505025</t>
  </si>
  <si>
    <t>"Průzkumné, geodetické a projektové práce projektové práce dokumentace stavby (výkresová a textová) skutečného provedení stavby</t>
  </si>
  <si>
    <t>"Dokumentace skutečného provedení v rozsahu dle platné vyhlášky na dokumentaci staveb - tiskem a digitálně</t>
  </si>
  <si>
    <t>013254101</t>
  </si>
  <si>
    <t>Monitoring průběhu výstavby</t>
  </si>
  <si>
    <t>737318359</t>
  </si>
  <si>
    <t>"Fotografie nebo videozáznamy zakrývaných konstrukcí a jiných skutečností rozhodných např. pro vícepráce a méněpráce</t>
  </si>
  <si>
    <t>013254201</t>
  </si>
  <si>
    <t>Pasportizace stávajících objektů</t>
  </si>
  <si>
    <t>1673145153</t>
  </si>
  <si>
    <t>"Pasportizace nemovitostí a objektů včetně pozemních komunikací dotčených stavební činností před zahájením a po dokončení</t>
  </si>
  <si>
    <t>"stavebních prací včetně fotodokumentace nebo videozáznamu.</t>
  </si>
  <si>
    <t>VRN3</t>
  </si>
  <si>
    <t>Zařízení staveniště</t>
  </si>
  <si>
    <t>030001001</t>
  </si>
  <si>
    <t>Náklady na zřízení zařízení staveniště v souladu s ZOV</t>
  </si>
  <si>
    <t>1624567650</t>
  </si>
  <si>
    <t>"Základní rozdělení průvodních činností a nákladů zařízení staveniště</t>
  </si>
  <si>
    <t>"Náklady na dokumentaci ZS, příprava území pro ZS včetně odstranění materiálu a konstrukcí, vybudování odběrný míst,</t>
  </si>
  <si>
    <t>"zřízení přípojek energií, vlastní vybudování objektů ZS a provizornich komunikací.</t>
  </si>
  <si>
    <t>030001002</t>
  </si>
  <si>
    <t>Náklady na provoz a údržbu zařízení staveniště</t>
  </si>
  <si>
    <t>-1470250825</t>
  </si>
  <si>
    <t>"Náklady na vybavení objektů, náklady na energie, úklid, údržba, osvětlení, oplocení, opravy na objektech ZS, čištění ploch,</t>
  </si>
  <si>
    <t>"zabezpečení staveniště</t>
  </si>
  <si>
    <t>034403000</t>
  </si>
  <si>
    <t>Dopravní značení na staveništi</t>
  </si>
  <si>
    <t>1024</t>
  </si>
  <si>
    <t>-306741466</t>
  </si>
  <si>
    <t>"provizorní dopravní značení (srovnatelná položka)</t>
  </si>
  <si>
    <t>039002000</t>
  </si>
  <si>
    <t>Zrušení zařízení staveniště</t>
  </si>
  <si>
    <t>-1107498772</t>
  </si>
  <si>
    <t>"Hlavní tituly průvodních činností a nákladů zařízení staveniště zrušení zařízení staveniště</t>
  </si>
  <si>
    <t>"odstranění objektu ZS včetně přípojek a jejich odvozu, uvedení pozemku do původního stavu včetně nákladů s tím spojených</t>
  </si>
  <si>
    <t>090001001</t>
  </si>
  <si>
    <t>Náklady na vyhotovení dokumentace k předání stavby</t>
  </si>
  <si>
    <t>-1659668111</t>
  </si>
  <si>
    <t>"Náklady na vyhotovení dokumentace k předání stavby</t>
  </si>
  <si>
    <t>"Náklady spojené s vyhotovením, kopírováním a kopletací všech dokumentů požadovaných v SOD a VOP k předání stavby objednateli.</t>
  </si>
  <si>
    <t>090001002</t>
  </si>
  <si>
    <t>Ostatní náklady vyplývající ze znění SOD</t>
  </si>
  <si>
    <t>2013791253</t>
  </si>
  <si>
    <t>"Základní rozdělení průvodních činností a nákladů ostatní náklady</t>
  </si>
  <si>
    <t>"- náklady spojené s pojištěním díla</t>
  </si>
  <si>
    <t>"- náklady na vypracování ohlášení změn a změnových listů</t>
  </si>
  <si>
    <t>"- náklady spojené s předáním díla</t>
  </si>
  <si>
    <t>- náklady na bankovní záruku</t>
  </si>
  <si>
    <t>VRN4</t>
  </si>
  <si>
    <t>Inženýrská činnost</t>
  </si>
  <si>
    <t>049103000</t>
  </si>
  <si>
    <t>Náklady vzniklé v souvislosti s realizací stavby</t>
  </si>
  <si>
    <t>-680537604</t>
  </si>
  <si>
    <t>"Inženýrská činnost zkoušky a ostatní měření inženýrská činnost ostatní náklady vzniklé v souvislosti s realizací stavby</t>
  </si>
  <si>
    <t>"- vyřízení záborů, žádostí o uzavírky</t>
  </si>
  <si>
    <t>"- vyřízení stanovisek dotčených orgánů ke kolaudaci</t>
  </si>
  <si>
    <t>VRN7</t>
  </si>
  <si>
    <t>Provozní vlivy</t>
  </si>
  <si>
    <t>079002000</t>
  </si>
  <si>
    <t>Ostatní provozní vlivy</t>
  </si>
  <si>
    <t>-18458240</t>
  </si>
  <si>
    <t>zajištění stálého přístupu ke hrázi a k hráznému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</si>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</sst>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34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36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38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39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40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41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42</v>
      </c>
      <c r="E26" s="53"/>
      <c r="F26" s="54" t="s">
        <v>43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44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45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46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47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48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49</v>
      </c>
      <c r="U32" s="60"/>
      <c r="V32" s="60"/>
      <c r="W32" s="60"/>
      <c r="X32" s="62" t="s">
        <v>50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51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1708410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VD Karolinka, oprava asf. povrchu přístupové komunikace a areálu domku hrázného - II. etapa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Karolinka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14. 11. 2018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Povodí Moravy a.s.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Dopravní projektování s.r.o.</v>
      </c>
      <c r="AN46" s="76"/>
      <c r="AO46" s="76"/>
      <c r="AP46" s="76"/>
      <c r="AQ46" s="73"/>
      <c r="AR46" s="71"/>
      <c r="AS46" s="85" t="s">
        <v>52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53</v>
      </c>
      <c r="D49" s="96"/>
      <c r="E49" s="96"/>
      <c r="F49" s="96"/>
      <c r="G49" s="96"/>
      <c r="H49" s="97"/>
      <c r="I49" s="98" t="s">
        <v>54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55</v>
      </c>
      <c r="AH49" s="96"/>
      <c r="AI49" s="96"/>
      <c r="AJ49" s="96"/>
      <c r="AK49" s="96"/>
      <c r="AL49" s="96"/>
      <c r="AM49" s="96"/>
      <c r="AN49" s="98" t="s">
        <v>56</v>
      </c>
      <c r="AO49" s="96"/>
      <c r="AP49" s="96"/>
      <c r="AQ49" s="100" t="s">
        <v>57</v>
      </c>
      <c r="AR49" s="71"/>
      <c r="AS49" s="101" t="s">
        <v>58</v>
      </c>
      <c r="AT49" s="102" t="s">
        <v>59</v>
      </c>
      <c r="AU49" s="102" t="s">
        <v>60</v>
      </c>
      <c r="AV49" s="102" t="s">
        <v>61</v>
      </c>
      <c r="AW49" s="102" t="s">
        <v>62</v>
      </c>
      <c r="AX49" s="102" t="s">
        <v>63</v>
      </c>
      <c r="AY49" s="102" t="s">
        <v>64</v>
      </c>
      <c r="AZ49" s="102" t="s">
        <v>65</v>
      </c>
      <c r="BA49" s="102" t="s">
        <v>66</v>
      </c>
      <c r="BB49" s="102" t="s">
        <v>67</v>
      </c>
      <c r="BC49" s="102" t="s">
        <v>68</v>
      </c>
      <c r="BD49" s="103" t="s">
        <v>69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70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ROUND(SUM(AG52:AG56),2)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ROUND(SUM(AS52:AS56),2)</f>
        <v>0</v>
      </c>
      <c r="AT51" s="113">
        <f>ROUND(SUM(AV51:AW51),2)</f>
        <v>0</v>
      </c>
      <c r="AU51" s="114">
        <f>ROUND(SUM(AU52:AU56),5)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ROUND(SUM(AZ52:AZ56),2)</f>
        <v>0</v>
      </c>
      <c r="BA51" s="113">
        <f>ROUND(SUM(BA52:BA56),2)</f>
        <v>0</v>
      </c>
      <c r="BB51" s="113">
        <f>ROUND(SUM(BB52:BB56),2)</f>
        <v>0</v>
      </c>
      <c r="BC51" s="113">
        <f>ROUND(SUM(BC52:BC56),2)</f>
        <v>0</v>
      </c>
      <c r="BD51" s="115">
        <f>ROUND(SUM(BD52:BD56),2)</f>
        <v>0</v>
      </c>
      <c r="BS51" s="116" t="s">
        <v>71</v>
      </c>
      <c r="BT51" s="116" t="s">
        <v>72</v>
      </c>
      <c r="BU51" s="117" t="s">
        <v>73</v>
      </c>
      <c r="BV51" s="116" t="s">
        <v>74</v>
      </c>
      <c r="BW51" s="116" t="s">
        <v>7</v>
      </c>
      <c r="BX51" s="116" t="s">
        <v>75</v>
      </c>
      <c r="CL51" s="116" t="s">
        <v>21</v>
      </c>
    </row>
    <row r="52" s="5" customFormat="1" ht="16.5" customHeight="1">
      <c r="A52" s="118" t="s">
        <v>76</v>
      </c>
      <c r="B52" s="119"/>
      <c r="C52" s="120"/>
      <c r="D52" s="121" t="s">
        <v>77</v>
      </c>
      <c r="E52" s="121"/>
      <c r="F52" s="121"/>
      <c r="G52" s="121"/>
      <c r="H52" s="121"/>
      <c r="I52" s="122"/>
      <c r="J52" s="121" t="s">
        <v>78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'SO 01 - Oprava přístupové...'!J27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79</v>
      </c>
      <c r="AR52" s="125"/>
      <c r="AS52" s="126">
        <v>0</v>
      </c>
      <c r="AT52" s="127">
        <f>ROUND(SUM(AV52:AW52),2)</f>
        <v>0</v>
      </c>
      <c r="AU52" s="128">
        <f>'SO 01 - Oprava přístupové...'!P88</f>
        <v>0</v>
      </c>
      <c r="AV52" s="127">
        <f>'SO 01 - Oprava přístupové...'!J30</f>
        <v>0</v>
      </c>
      <c r="AW52" s="127">
        <f>'SO 01 - Oprava přístupové...'!J31</f>
        <v>0</v>
      </c>
      <c r="AX52" s="127">
        <f>'SO 01 - Oprava přístupové...'!J32</f>
        <v>0</v>
      </c>
      <c r="AY52" s="127">
        <f>'SO 01 - Oprava přístupové...'!J33</f>
        <v>0</v>
      </c>
      <c r="AZ52" s="127">
        <f>'SO 01 - Oprava přístupové...'!F30</f>
        <v>0</v>
      </c>
      <c r="BA52" s="127">
        <f>'SO 01 - Oprava přístupové...'!F31</f>
        <v>0</v>
      </c>
      <c r="BB52" s="127">
        <f>'SO 01 - Oprava přístupové...'!F32</f>
        <v>0</v>
      </c>
      <c r="BC52" s="127">
        <f>'SO 01 - Oprava přístupové...'!F33</f>
        <v>0</v>
      </c>
      <c r="BD52" s="129">
        <f>'SO 01 - Oprava přístupové...'!F34</f>
        <v>0</v>
      </c>
      <c r="BT52" s="130" t="s">
        <v>80</v>
      </c>
      <c r="BV52" s="130" t="s">
        <v>74</v>
      </c>
      <c r="BW52" s="130" t="s">
        <v>81</v>
      </c>
      <c r="BX52" s="130" t="s">
        <v>7</v>
      </c>
      <c r="CL52" s="130" t="s">
        <v>21</v>
      </c>
      <c r="CM52" s="130" t="s">
        <v>82</v>
      </c>
    </row>
    <row r="53" s="5" customFormat="1" ht="16.5" customHeight="1">
      <c r="A53" s="118" t="s">
        <v>76</v>
      </c>
      <c r="B53" s="119"/>
      <c r="C53" s="120"/>
      <c r="D53" s="121" t="s">
        <v>83</v>
      </c>
      <c r="E53" s="121"/>
      <c r="F53" s="121"/>
      <c r="G53" s="121"/>
      <c r="H53" s="121"/>
      <c r="I53" s="122"/>
      <c r="J53" s="121" t="s">
        <v>84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'SO 02 - Oprava zpevněných...'!J27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79</v>
      </c>
      <c r="AR53" s="125"/>
      <c r="AS53" s="126">
        <v>0</v>
      </c>
      <c r="AT53" s="127">
        <f>ROUND(SUM(AV53:AW53),2)</f>
        <v>0</v>
      </c>
      <c r="AU53" s="128">
        <f>'SO 02 - Oprava zpevněných...'!P84</f>
        <v>0</v>
      </c>
      <c r="AV53" s="127">
        <f>'SO 02 - Oprava zpevněných...'!J30</f>
        <v>0</v>
      </c>
      <c r="AW53" s="127">
        <f>'SO 02 - Oprava zpevněných...'!J31</f>
        <v>0</v>
      </c>
      <c r="AX53" s="127">
        <f>'SO 02 - Oprava zpevněných...'!J32</f>
        <v>0</v>
      </c>
      <c r="AY53" s="127">
        <f>'SO 02 - Oprava zpevněných...'!J33</f>
        <v>0</v>
      </c>
      <c r="AZ53" s="127">
        <f>'SO 02 - Oprava zpevněných...'!F30</f>
        <v>0</v>
      </c>
      <c r="BA53" s="127">
        <f>'SO 02 - Oprava zpevněných...'!F31</f>
        <v>0</v>
      </c>
      <c r="BB53" s="127">
        <f>'SO 02 - Oprava zpevněných...'!F32</f>
        <v>0</v>
      </c>
      <c r="BC53" s="127">
        <f>'SO 02 - Oprava zpevněných...'!F33</f>
        <v>0</v>
      </c>
      <c r="BD53" s="129">
        <f>'SO 02 - Oprava zpevněných...'!F34</f>
        <v>0</v>
      </c>
      <c r="BT53" s="130" t="s">
        <v>80</v>
      </c>
      <c r="BV53" s="130" t="s">
        <v>74</v>
      </c>
      <c r="BW53" s="130" t="s">
        <v>85</v>
      </c>
      <c r="BX53" s="130" t="s">
        <v>7</v>
      </c>
      <c r="CL53" s="130" t="s">
        <v>21</v>
      </c>
      <c r="CM53" s="130" t="s">
        <v>82</v>
      </c>
    </row>
    <row r="54" s="5" customFormat="1" ht="31.5" customHeight="1">
      <c r="A54" s="118" t="s">
        <v>76</v>
      </c>
      <c r="B54" s="119"/>
      <c r="C54" s="120"/>
      <c r="D54" s="121" t="s">
        <v>86</v>
      </c>
      <c r="E54" s="121"/>
      <c r="F54" s="121"/>
      <c r="G54" s="121"/>
      <c r="H54" s="121"/>
      <c r="I54" s="122"/>
      <c r="J54" s="121" t="s">
        <v>87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'SO 03.1 - Vjezdová brána'!J27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79</v>
      </c>
      <c r="AR54" s="125"/>
      <c r="AS54" s="126">
        <v>0</v>
      </c>
      <c r="AT54" s="127">
        <f>ROUND(SUM(AV54:AW54),2)</f>
        <v>0</v>
      </c>
      <c r="AU54" s="128">
        <f>'SO 03.1 - Vjezdová brána'!P83</f>
        <v>0</v>
      </c>
      <c r="AV54" s="127">
        <f>'SO 03.1 - Vjezdová brána'!J30</f>
        <v>0</v>
      </c>
      <c r="AW54" s="127">
        <f>'SO 03.1 - Vjezdová brána'!J31</f>
        <v>0</v>
      </c>
      <c r="AX54" s="127">
        <f>'SO 03.1 - Vjezdová brána'!J32</f>
        <v>0</v>
      </c>
      <c r="AY54" s="127">
        <f>'SO 03.1 - Vjezdová brána'!J33</f>
        <v>0</v>
      </c>
      <c r="AZ54" s="127">
        <f>'SO 03.1 - Vjezdová brána'!F30</f>
        <v>0</v>
      </c>
      <c r="BA54" s="127">
        <f>'SO 03.1 - Vjezdová brána'!F31</f>
        <v>0</v>
      </c>
      <c r="BB54" s="127">
        <f>'SO 03.1 - Vjezdová brána'!F32</f>
        <v>0</v>
      </c>
      <c r="BC54" s="127">
        <f>'SO 03.1 - Vjezdová brána'!F33</f>
        <v>0</v>
      </c>
      <c r="BD54" s="129">
        <f>'SO 03.1 - Vjezdová brána'!F34</f>
        <v>0</v>
      </c>
      <c r="BT54" s="130" t="s">
        <v>80</v>
      </c>
      <c r="BV54" s="130" t="s">
        <v>74</v>
      </c>
      <c r="BW54" s="130" t="s">
        <v>88</v>
      </c>
      <c r="BX54" s="130" t="s">
        <v>7</v>
      </c>
      <c r="CL54" s="130" t="s">
        <v>21</v>
      </c>
      <c r="CM54" s="130" t="s">
        <v>82</v>
      </c>
    </row>
    <row r="55" s="5" customFormat="1" ht="31.5" customHeight="1">
      <c r="A55" s="118" t="s">
        <v>76</v>
      </c>
      <c r="B55" s="119"/>
      <c r="C55" s="120"/>
      <c r="D55" s="121" t="s">
        <v>89</v>
      </c>
      <c r="E55" s="121"/>
      <c r="F55" s="121"/>
      <c r="G55" s="121"/>
      <c r="H55" s="121"/>
      <c r="I55" s="122"/>
      <c r="J55" s="121" t="s">
        <v>90</v>
      </c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3">
        <f>'SO 03.2 - Vjezdová brána ...'!J27</f>
        <v>0</v>
      </c>
      <c r="AH55" s="122"/>
      <c r="AI55" s="122"/>
      <c r="AJ55" s="122"/>
      <c r="AK55" s="122"/>
      <c r="AL55" s="122"/>
      <c r="AM55" s="122"/>
      <c r="AN55" s="123">
        <f>SUM(AG55,AT55)</f>
        <v>0</v>
      </c>
      <c r="AO55" s="122"/>
      <c r="AP55" s="122"/>
      <c r="AQ55" s="124" t="s">
        <v>79</v>
      </c>
      <c r="AR55" s="125"/>
      <c r="AS55" s="126">
        <v>0</v>
      </c>
      <c r="AT55" s="127">
        <f>ROUND(SUM(AV55:AW55),2)</f>
        <v>0</v>
      </c>
      <c r="AU55" s="128">
        <f>'SO 03.2 - Vjezdová brána ...'!P81</f>
        <v>0</v>
      </c>
      <c r="AV55" s="127">
        <f>'SO 03.2 - Vjezdová brána ...'!J30</f>
        <v>0</v>
      </c>
      <c r="AW55" s="127">
        <f>'SO 03.2 - Vjezdová brána ...'!J31</f>
        <v>0</v>
      </c>
      <c r="AX55" s="127">
        <f>'SO 03.2 - Vjezdová brána ...'!J32</f>
        <v>0</v>
      </c>
      <c r="AY55" s="127">
        <f>'SO 03.2 - Vjezdová brána ...'!J33</f>
        <v>0</v>
      </c>
      <c r="AZ55" s="127">
        <f>'SO 03.2 - Vjezdová brána ...'!F30</f>
        <v>0</v>
      </c>
      <c r="BA55" s="127">
        <f>'SO 03.2 - Vjezdová brána ...'!F31</f>
        <v>0</v>
      </c>
      <c r="BB55" s="127">
        <f>'SO 03.2 - Vjezdová brána ...'!F32</f>
        <v>0</v>
      </c>
      <c r="BC55" s="127">
        <f>'SO 03.2 - Vjezdová brána ...'!F33</f>
        <v>0</v>
      </c>
      <c r="BD55" s="129">
        <f>'SO 03.2 - Vjezdová brána ...'!F34</f>
        <v>0</v>
      </c>
      <c r="BT55" s="130" t="s">
        <v>80</v>
      </c>
      <c r="BV55" s="130" t="s">
        <v>74</v>
      </c>
      <c r="BW55" s="130" t="s">
        <v>91</v>
      </c>
      <c r="BX55" s="130" t="s">
        <v>7</v>
      </c>
      <c r="CL55" s="130" t="s">
        <v>21</v>
      </c>
      <c r="CM55" s="130" t="s">
        <v>82</v>
      </c>
    </row>
    <row r="56" s="5" customFormat="1" ht="16.5" customHeight="1">
      <c r="A56" s="118" t="s">
        <v>76</v>
      </c>
      <c r="B56" s="119"/>
      <c r="C56" s="120"/>
      <c r="D56" s="121" t="s">
        <v>92</v>
      </c>
      <c r="E56" s="121"/>
      <c r="F56" s="121"/>
      <c r="G56" s="121"/>
      <c r="H56" s="121"/>
      <c r="I56" s="122"/>
      <c r="J56" s="121" t="s">
        <v>93</v>
      </c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3">
        <f>'VON - Vedlejší a ostatní ...'!J27</f>
        <v>0</v>
      </c>
      <c r="AH56" s="122"/>
      <c r="AI56" s="122"/>
      <c r="AJ56" s="122"/>
      <c r="AK56" s="122"/>
      <c r="AL56" s="122"/>
      <c r="AM56" s="122"/>
      <c r="AN56" s="123">
        <f>SUM(AG56,AT56)</f>
        <v>0</v>
      </c>
      <c r="AO56" s="122"/>
      <c r="AP56" s="122"/>
      <c r="AQ56" s="124" t="s">
        <v>79</v>
      </c>
      <c r="AR56" s="125"/>
      <c r="AS56" s="131">
        <v>0</v>
      </c>
      <c r="AT56" s="132">
        <f>ROUND(SUM(AV56:AW56),2)</f>
        <v>0</v>
      </c>
      <c r="AU56" s="133">
        <f>'VON - Vedlejší a ostatní ...'!P81</f>
        <v>0</v>
      </c>
      <c r="AV56" s="132">
        <f>'VON - Vedlejší a ostatní ...'!J30</f>
        <v>0</v>
      </c>
      <c r="AW56" s="132">
        <f>'VON - Vedlejší a ostatní ...'!J31</f>
        <v>0</v>
      </c>
      <c r="AX56" s="132">
        <f>'VON - Vedlejší a ostatní ...'!J32</f>
        <v>0</v>
      </c>
      <c r="AY56" s="132">
        <f>'VON - Vedlejší a ostatní ...'!J33</f>
        <v>0</v>
      </c>
      <c r="AZ56" s="132">
        <f>'VON - Vedlejší a ostatní ...'!F30</f>
        <v>0</v>
      </c>
      <c r="BA56" s="132">
        <f>'VON - Vedlejší a ostatní ...'!F31</f>
        <v>0</v>
      </c>
      <c r="BB56" s="132">
        <f>'VON - Vedlejší a ostatní ...'!F32</f>
        <v>0</v>
      </c>
      <c r="BC56" s="132">
        <f>'VON - Vedlejší a ostatní ...'!F33</f>
        <v>0</v>
      </c>
      <c r="BD56" s="134">
        <f>'VON - Vedlejší a ostatní ...'!F34</f>
        <v>0</v>
      </c>
      <c r="BT56" s="130" t="s">
        <v>80</v>
      </c>
      <c r="BV56" s="130" t="s">
        <v>74</v>
      </c>
      <c r="BW56" s="130" t="s">
        <v>94</v>
      </c>
      <c r="BX56" s="130" t="s">
        <v>7</v>
      </c>
      <c r="CL56" s="130" t="s">
        <v>21</v>
      </c>
      <c r="CM56" s="130" t="s">
        <v>82</v>
      </c>
    </row>
    <row r="57" s="1" customFormat="1" ht="30" customHeight="1">
      <c r="B57" s="45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1"/>
    </row>
    <row r="58" s="1" customFormat="1" ht="6.96" customHeight="1">
      <c r="B58" s="66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71"/>
    </row>
  </sheetData>
  <sheetProtection sheet="1" formatColumns="0" formatRows="0" objects="1" scenarios="1" spinCount="100000" saltValue="5yl0fFLlW/1vd5q5aqIKyZGOPkw5+JDsrGfSGZvUqetNhx7Eg7GmXlEc2ISR+ZicByBWrS7w+cBa/xRPg8DISQ==" hashValue="hRgfd32J97C2uyx4loHizQV4Zdal4lQDhb5mN8bxp+rEVinURJywColYBGjoGcgB+d59QoQV6xgIR1HktH2lLw==" algorithmName="SHA-512" password="CC35"/>
  <mergeCells count="57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N54:AP54"/>
    <mergeCell ref="AG54:AM54"/>
    <mergeCell ref="AN55:AP55"/>
    <mergeCell ref="AG55:AM55"/>
    <mergeCell ref="AN56:AP56"/>
    <mergeCell ref="AG56:AM56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  <mergeCell ref="D54:H54"/>
    <mergeCell ref="J54:AF54"/>
    <mergeCell ref="D55:H55"/>
    <mergeCell ref="J55:AF55"/>
    <mergeCell ref="D56:H56"/>
    <mergeCell ref="J56:AF56"/>
  </mergeCells>
  <hyperlinks>
    <hyperlink ref="K1:S1" location="C2" display="1) Rekapitulace stavby"/>
    <hyperlink ref="W1:AI1" location="C51" display="2) Rekapitulace objektů stavby a soupisů prací"/>
    <hyperlink ref="A52" location="'SO 01 - Oprava přístupové...'!C2" display="/"/>
    <hyperlink ref="A53" location="'SO 02 - Oprava zpevněných...'!C2" display="/"/>
    <hyperlink ref="A54" location="'SO 03.1 - Vjezdová brána'!C2" display="/"/>
    <hyperlink ref="A55" location="'SO 03.2 - Vjezdová brána ...'!C2" display="/"/>
    <hyperlink ref="A56" location="'VON - Vedlejší a ostatní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95</v>
      </c>
      <c r="G1" s="138" t="s">
        <v>96</v>
      </c>
      <c r="H1" s="138"/>
      <c r="I1" s="139"/>
      <c r="J1" s="138" t="s">
        <v>97</v>
      </c>
      <c r="K1" s="137" t="s">
        <v>98</v>
      </c>
      <c r="L1" s="138" t="s">
        <v>99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82</v>
      </c>
    </row>
    <row r="4" ht="36.96" customHeight="1">
      <c r="B4" s="27"/>
      <c r="C4" s="28"/>
      <c r="D4" s="29" t="s">
        <v>100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VD Karolinka, oprava asf. povrchu přístupové komunikace a areálu domku hrázného - II. etapa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101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102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14. 11. 2018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>Povodí Moravy a.s.</v>
      </c>
      <c r="F15" s="46"/>
      <c r="G15" s="46"/>
      <c r="H15" s="46"/>
      <c r="I15" s="145" t="s">
        <v>30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38</v>
      </c>
      <c r="E27" s="46"/>
      <c r="F27" s="46"/>
      <c r="G27" s="46"/>
      <c r="H27" s="46"/>
      <c r="I27" s="143"/>
      <c r="J27" s="154">
        <f>ROUND(J88,2)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5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6">
        <f>ROUND(SUM(BE88:BE249), 2)</f>
        <v>0</v>
      </c>
      <c r="G30" s="46"/>
      <c r="H30" s="46"/>
      <c r="I30" s="157">
        <v>0.20999999999999999</v>
      </c>
      <c r="J30" s="156">
        <f>ROUND(ROUND((SUM(BE88:BE249)),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6">
        <f>ROUND(SUM(BF88:BF249), 2)</f>
        <v>0</v>
      </c>
      <c r="G31" s="46"/>
      <c r="H31" s="46"/>
      <c r="I31" s="157">
        <v>0.14999999999999999</v>
      </c>
      <c r="J31" s="156">
        <f>ROUND(ROUND((SUM(BF88:BF249)),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6">
        <f>ROUND(SUM(BG88:BG249),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6">
        <f>ROUND(SUM(BH88:BH249),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6">
        <f>ROUND(SUM(BI88:BI249),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48</v>
      </c>
      <c r="E36" s="97"/>
      <c r="F36" s="97"/>
      <c r="G36" s="160" t="s">
        <v>49</v>
      </c>
      <c r="H36" s="161" t="s">
        <v>50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VD Karolinka, oprava asf. povrchu přístupové komunikace a areálu domku hrázného - II. etapa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101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01 - Oprava přístupové komunikace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Karolinka</v>
      </c>
      <c r="G49" s="46"/>
      <c r="H49" s="46"/>
      <c r="I49" s="145" t="s">
        <v>25</v>
      </c>
      <c r="J49" s="146" t="str">
        <f>IF(J12="","",J12)</f>
        <v>14. 11. 2018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Povodí Moravy a.s.</v>
      </c>
      <c r="G51" s="46"/>
      <c r="H51" s="46"/>
      <c r="I51" s="145" t="s">
        <v>33</v>
      </c>
      <c r="J51" s="43" t="str">
        <f>E21</f>
        <v>Dopravní projektování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104</v>
      </c>
      <c r="D54" s="158"/>
      <c r="E54" s="158"/>
      <c r="F54" s="158"/>
      <c r="G54" s="158"/>
      <c r="H54" s="158"/>
      <c r="I54" s="172"/>
      <c r="J54" s="173" t="s">
        <v>105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106</v>
      </c>
      <c r="D56" s="46"/>
      <c r="E56" s="46"/>
      <c r="F56" s="46"/>
      <c r="G56" s="46"/>
      <c r="H56" s="46"/>
      <c r="I56" s="143"/>
      <c r="J56" s="154">
        <f>J88</f>
        <v>0</v>
      </c>
      <c r="K56" s="50"/>
      <c r="AU56" s="23" t="s">
        <v>107</v>
      </c>
    </row>
    <row r="57" s="7" customFormat="1" ht="24.96" customHeight="1">
      <c r="B57" s="176"/>
      <c r="C57" s="177"/>
      <c r="D57" s="178" t="s">
        <v>108</v>
      </c>
      <c r="E57" s="179"/>
      <c r="F57" s="179"/>
      <c r="G57" s="179"/>
      <c r="H57" s="179"/>
      <c r="I57" s="180"/>
      <c r="J57" s="181">
        <f>J89</f>
        <v>0</v>
      </c>
      <c r="K57" s="182"/>
    </row>
    <row r="58" s="8" customFormat="1" ht="19.92" customHeight="1">
      <c r="B58" s="183"/>
      <c r="C58" s="184"/>
      <c r="D58" s="185" t="s">
        <v>109</v>
      </c>
      <c r="E58" s="186"/>
      <c r="F58" s="186"/>
      <c r="G58" s="186"/>
      <c r="H58" s="186"/>
      <c r="I58" s="187"/>
      <c r="J58" s="188">
        <f>J90</f>
        <v>0</v>
      </c>
      <c r="K58" s="189"/>
    </row>
    <row r="59" s="8" customFormat="1" ht="19.92" customHeight="1">
      <c r="B59" s="183"/>
      <c r="C59" s="184"/>
      <c r="D59" s="185" t="s">
        <v>110</v>
      </c>
      <c r="E59" s="186"/>
      <c r="F59" s="186"/>
      <c r="G59" s="186"/>
      <c r="H59" s="186"/>
      <c r="I59" s="187"/>
      <c r="J59" s="188">
        <f>J139</f>
        <v>0</v>
      </c>
      <c r="K59" s="189"/>
    </row>
    <row r="60" s="8" customFormat="1" ht="19.92" customHeight="1">
      <c r="B60" s="183"/>
      <c r="C60" s="184"/>
      <c r="D60" s="185" t="s">
        <v>111</v>
      </c>
      <c r="E60" s="186"/>
      <c r="F60" s="186"/>
      <c r="G60" s="186"/>
      <c r="H60" s="186"/>
      <c r="I60" s="187"/>
      <c r="J60" s="188">
        <f>J147</f>
        <v>0</v>
      </c>
      <c r="K60" s="189"/>
    </row>
    <row r="61" s="8" customFormat="1" ht="19.92" customHeight="1">
      <c r="B61" s="183"/>
      <c r="C61" s="184"/>
      <c r="D61" s="185" t="s">
        <v>112</v>
      </c>
      <c r="E61" s="186"/>
      <c r="F61" s="186"/>
      <c r="G61" s="186"/>
      <c r="H61" s="186"/>
      <c r="I61" s="187"/>
      <c r="J61" s="188">
        <f>J151</f>
        <v>0</v>
      </c>
      <c r="K61" s="189"/>
    </row>
    <row r="62" s="8" customFormat="1" ht="19.92" customHeight="1">
      <c r="B62" s="183"/>
      <c r="C62" s="184"/>
      <c r="D62" s="185" t="s">
        <v>113</v>
      </c>
      <c r="E62" s="186"/>
      <c r="F62" s="186"/>
      <c r="G62" s="186"/>
      <c r="H62" s="186"/>
      <c r="I62" s="187"/>
      <c r="J62" s="188">
        <f>J176</f>
        <v>0</v>
      </c>
      <c r="K62" s="189"/>
    </row>
    <row r="63" s="8" customFormat="1" ht="19.92" customHeight="1">
      <c r="B63" s="183"/>
      <c r="C63" s="184"/>
      <c r="D63" s="185" t="s">
        <v>114</v>
      </c>
      <c r="E63" s="186"/>
      <c r="F63" s="186"/>
      <c r="G63" s="186"/>
      <c r="H63" s="186"/>
      <c r="I63" s="187"/>
      <c r="J63" s="188">
        <f>J180</f>
        <v>0</v>
      </c>
      <c r="K63" s="189"/>
    </row>
    <row r="64" s="8" customFormat="1" ht="19.92" customHeight="1">
      <c r="B64" s="183"/>
      <c r="C64" s="184"/>
      <c r="D64" s="185" t="s">
        <v>115</v>
      </c>
      <c r="E64" s="186"/>
      <c r="F64" s="186"/>
      <c r="G64" s="186"/>
      <c r="H64" s="186"/>
      <c r="I64" s="187"/>
      <c r="J64" s="188">
        <f>J215</f>
        <v>0</v>
      </c>
      <c r="K64" s="189"/>
    </row>
    <row r="65" s="8" customFormat="1" ht="19.92" customHeight="1">
      <c r="B65" s="183"/>
      <c r="C65" s="184"/>
      <c r="D65" s="185" t="s">
        <v>116</v>
      </c>
      <c r="E65" s="186"/>
      <c r="F65" s="186"/>
      <c r="G65" s="186"/>
      <c r="H65" s="186"/>
      <c r="I65" s="187"/>
      <c r="J65" s="188">
        <f>J224</f>
        <v>0</v>
      </c>
      <c r="K65" s="189"/>
    </row>
    <row r="66" s="7" customFormat="1" ht="24.96" customHeight="1">
      <c r="B66" s="176"/>
      <c r="C66" s="177"/>
      <c r="D66" s="178" t="s">
        <v>117</v>
      </c>
      <c r="E66" s="179"/>
      <c r="F66" s="179"/>
      <c r="G66" s="179"/>
      <c r="H66" s="179"/>
      <c r="I66" s="180"/>
      <c r="J66" s="181">
        <f>J226</f>
        <v>0</v>
      </c>
      <c r="K66" s="182"/>
    </row>
    <row r="67" s="8" customFormat="1" ht="19.92" customHeight="1">
      <c r="B67" s="183"/>
      <c r="C67" s="184"/>
      <c r="D67" s="185" t="s">
        <v>118</v>
      </c>
      <c r="E67" s="186"/>
      <c r="F67" s="186"/>
      <c r="G67" s="186"/>
      <c r="H67" s="186"/>
      <c r="I67" s="187"/>
      <c r="J67" s="188">
        <f>J227</f>
        <v>0</v>
      </c>
      <c r="K67" s="189"/>
    </row>
    <row r="68" s="8" customFormat="1" ht="19.92" customHeight="1">
      <c r="B68" s="183"/>
      <c r="C68" s="184"/>
      <c r="D68" s="185" t="s">
        <v>119</v>
      </c>
      <c r="E68" s="186"/>
      <c r="F68" s="186"/>
      <c r="G68" s="186"/>
      <c r="H68" s="186"/>
      <c r="I68" s="187"/>
      <c r="J68" s="188">
        <f>J236</f>
        <v>0</v>
      </c>
      <c r="K68" s="189"/>
    </row>
    <row r="69" s="1" customFormat="1" ht="21.84" customHeight="1">
      <c r="B69" s="45"/>
      <c r="C69" s="46"/>
      <c r="D69" s="46"/>
      <c r="E69" s="46"/>
      <c r="F69" s="46"/>
      <c r="G69" s="46"/>
      <c r="H69" s="46"/>
      <c r="I69" s="143"/>
      <c r="J69" s="46"/>
      <c r="K69" s="50"/>
    </row>
    <row r="70" s="1" customFormat="1" ht="6.96" customHeight="1">
      <c r="B70" s="66"/>
      <c r="C70" s="67"/>
      <c r="D70" s="67"/>
      <c r="E70" s="67"/>
      <c r="F70" s="67"/>
      <c r="G70" s="67"/>
      <c r="H70" s="67"/>
      <c r="I70" s="165"/>
      <c r="J70" s="67"/>
      <c r="K70" s="68"/>
    </row>
    <row r="74" s="1" customFormat="1" ht="6.96" customHeight="1">
      <c r="B74" s="69"/>
      <c r="C74" s="70"/>
      <c r="D74" s="70"/>
      <c r="E74" s="70"/>
      <c r="F74" s="70"/>
      <c r="G74" s="70"/>
      <c r="H74" s="70"/>
      <c r="I74" s="168"/>
      <c r="J74" s="70"/>
      <c r="K74" s="70"/>
      <c r="L74" s="71"/>
    </row>
    <row r="75" s="1" customFormat="1" ht="36.96" customHeight="1">
      <c r="B75" s="45"/>
      <c r="C75" s="72" t="s">
        <v>120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4.4" customHeight="1">
      <c r="B77" s="45"/>
      <c r="C77" s="75" t="s">
        <v>18</v>
      </c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6.5" customHeight="1">
      <c r="B78" s="45"/>
      <c r="C78" s="73"/>
      <c r="D78" s="73"/>
      <c r="E78" s="191" t="str">
        <f>E7</f>
        <v>VD Karolinka, oprava asf. povrchu přístupové komunikace a areálu domku hrázného - II. etapa</v>
      </c>
      <c r="F78" s="75"/>
      <c r="G78" s="75"/>
      <c r="H78" s="75"/>
      <c r="I78" s="190"/>
      <c r="J78" s="73"/>
      <c r="K78" s="73"/>
      <c r="L78" s="71"/>
    </row>
    <row r="79" s="1" customFormat="1" ht="14.4" customHeight="1">
      <c r="B79" s="45"/>
      <c r="C79" s="75" t="s">
        <v>101</v>
      </c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 ht="17.25" customHeight="1">
      <c r="B80" s="45"/>
      <c r="C80" s="73"/>
      <c r="D80" s="73"/>
      <c r="E80" s="81" t="str">
        <f>E9</f>
        <v>SO 01 - Oprava přístupové komunikace</v>
      </c>
      <c r="F80" s="73"/>
      <c r="G80" s="73"/>
      <c r="H80" s="73"/>
      <c r="I80" s="190"/>
      <c r="J80" s="73"/>
      <c r="K80" s="73"/>
      <c r="L80" s="71"/>
    </row>
    <row r="81" s="1" customFormat="1" ht="6.96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1" customFormat="1" ht="18" customHeight="1">
      <c r="B82" s="45"/>
      <c r="C82" s="75" t="s">
        <v>23</v>
      </c>
      <c r="D82" s="73"/>
      <c r="E82" s="73"/>
      <c r="F82" s="192" t="str">
        <f>F12</f>
        <v>Karolinka</v>
      </c>
      <c r="G82" s="73"/>
      <c r="H82" s="73"/>
      <c r="I82" s="193" t="s">
        <v>25</v>
      </c>
      <c r="J82" s="84" t="str">
        <f>IF(J12="","",J12)</f>
        <v>14. 11. 2018</v>
      </c>
      <c r="K82" s="73"/>
      <c r="L82" s="71"/>
    </row>
    <row r="83" s="1" customFormat="1" ht="6.96" customHeight="1">
      <c r="B83" s="45"/>
      <c r="C83" s="73"/>
      <c r="D83" s="73"/>
      <c r="E83" s="73"/>
      <c r="F83" s="73"/>
      <c r="G83" s="73"/>
      <c r="H83" s="73"/>
      <c r="I83" s="190"/>
      <c r="J83" s="73"/>
      <c r="K83" s="73"/>
      <c r="L83" s="71"/>
    </row>
    <row r="84" s="1" customFormat="1">
      <c r="B84" s="45"/>
      <c r="C84" s="75" t="s">
        <v>27</v>
      </c>
      <c r="D84" s="73"/>
      <c r="E84" s="73"/>
      <c r="F84" s="192" t="str">
        <f>E15</f>
        <v>Povodí Moravy a.s.</v>
      </c>
      <c r="G84" s="73"/>
      <c r="H84" s="73"/>
      <c r="I84" s="193" t="s">
        <v>33</v>
      </c>
      <c r="J84" s="192" t="str">
        <f>E21</f>
        <v>Dopravní projektování s.r.o.</v>
      </c>
      <c r="K84" s="73"/>
      <c r="L84" s="71"/>
    </row>
    <row r="85" s="1" customFormat="1" ht="14.4" customHeight="1">
      <c r="B85" s="45"/>
      <c r="C85" s="75" t="s">
        <v>31</v>
      </c>
      <c r="D85" s="73"/>
      <c r="E85" s="73"/>
      <c r="F85" s="192" t="str">
        <f>IF(E18="","",E18)</f>
        <v/>
      </c>
      <c r="G85" s="73"/>
      <c r="H85" s="73"/>
      <c r="I85" s="190"/>
      <c r="J85" s="73"/>
      <c r="K85" s="73"/>
      <c r="L85" s="71"/>
    </row>
    <row r="86" s="1" customFormat="1" ht="10.32" customHeight="1">
      <c r="B86" s="45"/>
      <c r="C86" s="73"/>
      <c r="D86" s="73"/>
      <c r="E86" s="73"/>
      <c r="F86" s="73"/>
      <c r="G86" s="73"/>
      <c r="H86" s="73"/>
      <c r="I86" s="190"/>
      <c r="J86" s="73"/>
      <c r="K86" s="73"/>
      <c r="L86" s="71"/>
    </row>
    <row r="87" s="9" customFormat="1" ht="29.28" customHeight="1">
      <c r="B87" s="194"/>
      <c r="C87" s="195" t="s">
        <v>121</v>
      </c>
      <c r="D87" s="196" t="s">
        <v>57</v>
      </c>
      <c r="E87" s="196" t="s">
        <v>53</v>
      </c>
      <c r="F87" s="196" t="s">
        <v>122</v>
      </c>
      <c r="G87" s="196" t="s">
        <v>123</v>
      </c>
      <c r="H87" s="196" t="s">
        <v>124</v>
      </c>
      <c r="I87" s="197" t="s">
        <v>125</v>
      </c>
      <c r="J87" s="196" t="s">
        <v>105</v>
      </c>
      <c r="K87" s="198" t="s">
        <v>126</v>
      </c>
      <c r="L87" s="199"/>
      <c r="M87" s="101" t="s">
        <v>127</v>
      </c>
      <c r="N87" s="102" t="s">
        <v>42</v>
      </c>
      <c r="O87" s="102" t="s">
        <v>128</v>
      </c>
      <c r="P87" s="102" t="s">
        <v>129</v>
      </c>
      <c r="Q87" s="102" t="s">
        <v>130</v>
      </c>
      <c r="R87" s="102" t="s">
        <v>131</v>
      </c>
      <c r="S87" s="102" t="s">
        <v>132</v>
      </c>
      <c r="T87" s="103" t="s">
        <v>133</v>
      </c>
    </row>
    <row r="88" s="1" customFormat="1" ht="29.28" customHeight="1">
      <c r="B88" s="45"/>
      <c r="C88" s="107" t="s">
        <v>106</v>
      </c>
      <c r="D88" s="73"/>
      <c r="E88" s="73"/>
      <c r="F88" s="73"/>
      <c r="G88" s="73"/>
      <c r="H88" s="73"/>
      <c r="I88" s="190"/>
      <c r="J88" s="200">
        <f>BK88</f>
        <v>0</v>
      </c>
      <c r="K88" s="73"/>
      <c r="L88" s="71"/>
      <c r="M88" s="104"/>
      <c r="N88" s="105"/>
      <c r="O88" s="105"/>
      <c r="P88" s="201">
        <f>P89+P226</f>
        <v>0</v>
      </c>
      <c r="Q88" s="105"/>
      <c r="R88" s="201">
        <f>R89+R226</f>
        <v>73.45320430000001</v>
      </c>
      <c r="S88" s="105"/>
      <c r="T88" s="202">
        <f>T89+T226</f>
        <v>195.57799999999998</v>
      </c>
      <c r="AT88" s="23" t="s">
        <v>71</v>
      </c>
      <c r="AU88" s="23" t="s">
        <v>107</v>
      </c>
      <c r="BK88" s="203">
        <f>BK89+BK226</f>
        <v>0</v>
      </c>
    </row>
    <row r="89" s="10" customFormat="1" ht="37.44001" customHeight="1">
      <c r="B89" s="204"/>
      <c r="C89" s="205"/>
      <c r="D89" s="206" t="s">
        <v>71</v>
      </c>
      <c r="E89" s="207" t="s">
        <v>134</v>
      </c>
      <c r="F89" s="207" t="s">
        <v>135</v>
      </c>
      <c r="G89" s="205"/>
      <c r="H89" s="205"/>
      <c r="I89" s="208"/>
      <c r="J89" s="209">
        <f>BK89</f>
        <v>0</v>
      </c>
      <c r="K89" s="205"/>
      <c r="L89" s="210"/>
      <c r="M89" s="211"/>
      <c r="N89" s="212"/>
      <c r="O89" s="212"/>
      <c r="P89" s="213">
        <f>P90+P139+P147+P151+P176+P180+P215+P224</f>
        <v>0</v>
      </c>
      <c r="Q89" s="212"/>
      <c r="R89" s="213">
        <f>R90+R139+R147+R151+R176+R180+R215+R224</f>
        <v>73.202956300000011</v>
      </c>
      <c r="S89" s="212"/>
      <c r="T89" s="214">
        <f>T90+T139+T147+T151+T176+T180+T215+T224</f>
        <v>195.44199999999998</v>
      </c>
      <c r="AR89" s="215" t="s">
        <v>80</v>
      </c>
      <c r="AT89" s="216" t="s">
        <v>71</v>
      </c>
      <c r="AU89" s="216" t="s">
        <v>72</v>
      </c>
      <c r="AY89" s="215" t="s">
        <v>136</v>
      </c>
      <c r="BK89" s="217">
        <f>BK90+BK139+BK147+BK151+BK176+BK180+BK215+BK224</f>
        <v>0</v>
      </c>
    </row>
    <row r="90" s="10" customFormat="1" ht="19.92" customHeight="1">
      <c r="B90" s="204"/>
      <c r="C90" s="205"/>
      <c r="D90" s="206" t="s">
        <v>71</v>
      </c>
      <c r="E90" s="218" t="s">
        <v>80</v>
      </c>
      <c r="F90" s="218" t="s">
        <v>137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SUM(P91:P138)</f>
        <v>0</v>
      </c>
      <c r="Q90" s="212"/>
      <c r="R90" s="213">
        <f>SUM(R91:R138)</f>
        <v>0.0029449999999999997</v>
      </c>
      <c r="S90" s="212"/>
      <c r="T90" s="214">
        <f>SUM(T91:T138)</f>
        <v>195.44199999999998</v>
      </c>
      <c r="AR90" s="215" t="s">
        <v>80</v>
      </c>
      <c r="AT90" s="216" t="s">
        <v>71</v>
      </c>
      <c r="AU90" s="216" t="s">
        <v>80</v>
      </c>
      <c r="AY90" s="215" t="s">
        <v>136</v>
      </c>
      <c r="BK90" s="217">
        <f>SUM(BK91:BK138)</f>
        <v>0</v>
      </c>
    </row>
    <row r="91" s="1" customFormat="1" ht="16.5" customHeight="1">
      <c r="B91" s="45"/>
      <c r="C91" s="220" t="s">
        <v>80</v>
      </c>
      <c r="D91" s="220" t="s">
        <v>138</v>
      </c>
      <c r="E91" s="221" t="s">
        <v>139</v>
      </c>
      <c r="F91" s="222" t="s">
        <v>140</v>
      </c>
      <c r="G91" s="223" t="s">
        <v>141</v>
      </c>
      <c r="H91" s="224">
        <v>814.5</v>
      </c>
      <c r="I91" s="225"/>
      <c r="J91" s="226">
        <f>ROUND(I91*H91,2)</f>
        <v>0</v>
      </c>
      <c r="K91" s="222" t="s">
        <v>142</v>
      </c>
      <c r="L91" s="71"/>
      <c r="M91" s="227" t="s">
        <v>21</v>
      </c>
      <c r="N91" s="228" t="s">
        <v>43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0.22</v>
      </c>
      <c r="T91" s="230">
        <f>S91*H91</f>
        <v>179.19</v>
      </c>
      <c r="AR91" s="23" t="s">
        <v>143</v>
      </c>
      <c r="AT91" s="23" t="s">
        <v>138</v>
      </c>
      <c r="AU91" s="23" t="s">
        <v>82</v>
      </c>
      <c r="AY91" s="23" t="s">
        <v>136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80</v>
      </c>
      <c r="BK91" s="231">
        <f>ROUND(I91*H91,2)</f>
        <v>0</v>
      </c>
      <c r="BL91" s="23" t="s">
        <v>143</v>
      </c>
      <c r="BM91" s="23" t="s">
        <v>144</v>
      </c>
    </row>
    <row r="92" s="11" customFormat="1">
      <c r="B92" s="232"/>
      <c r="C92" s="233"/>
      <c r="D92" s="234" t="s">
        <v>145</v>
      </c>
      <c r="E92" s="235" t="s">
        <v>21</v>
      </c>
      <c r="F92" s="236" t="s">
        <v>146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145</v>
      </c>
      <c r="AU92" s="242" t="s">
        <v>82</v>
      </c>
      <c r="AV92" s="11" t="s">
        <v>80</v>
      </c>
      <c r="AW92" s="11" t="s">
        <v>36</v>
      </c>
      <c r="AX92" s="11" t="s">
        <v>72</v>
      </c>
      <c r="AY92" s="242" t="s">
        <v>136</v>
      </c>
    </row>
    <row r="93" s="12" customFormat="1">
      <c r="B93" s="243"/>
      <c r="C93" s="244"/>
      <c r="D93" s="234" t="s">
        <v>145</v>
      </c>
      <c r="E93" s="245" t="s">
        <v>21</v>
      </c>
      <c r="F93" s="246" t="s">
        <v>147</v>
      </c>
      <c r="G93" s="244"/>
      <c r="H93" s="247">
        <v>814.5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145</v>
      </c>
      <c r="AU93" s="253" t="s">
        <v>82</v>
      </c>
      <c r="AV93" s="12" t="s">
        <v>82</v>
      </c>
      <c r="AW93" s="12" t="s">
        <v>36</v>
      </c>
      <c r="AX93" s="12" t="s">
        <v>80</v>
      </c>
      <c r="AY93" s="253" t="s">
        <v>136</v>
      </c>
    </row>
    <row r="94" s="1" customFormat="1" ht="16.5" customHeight="1">
      <c r="B94" s="45"/>
      <c r="C94" s="220" t="s">
        <v>82</v>
      </c>
      <c r="D94" s="220" t="s">
        <v>138</v>
      </c>
      <c r="E94" s="221" t="s">
        <v>148</v>
      </c>
      <c r="F94" s="222" t="s">
        <v>149</v>
      </c>
      <c r="G94" s="223" t="s">
        <v>141</v>
      </c>
      <c r="H94" s="224">
        <v>35.100000000000001</v>
      </c>
      <c r="I94" s="225"/>
      <c r="J94" s="226">
        <f>ROUND(I94*H94,2)</f>
        <v>0</v>
      </c>
      <c r="K94" s="222" t="s">
        <v>142</v>
      </c>
      <c r="L94" s="71"/>
      <c r="M94" s="227" t="s">
        <v>21</v>
      </c>
      <c r="N94" s="228" t="s">
        <v>43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0.44</v>
      </c>
      <c r="T94" s="230">
        <f>S94*H94</f>
        <v>15.444000000000001</v>
      </c>
      <c r="AR94" s="23" t="s">
        <v>143</v>
      </c>
      <c r="AT94" s="23" t="s">
        <v>138</v>
      </c>
      <c r="AU94" s="23" t="s">
        <v>82</v>
      </c>
      <c r="AY94" s="23" t="s">
        <v>136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80</v>
      </c>
      <c r="BK94" s="231">
        <f>ROUND(I94*H94,2)</f>
        <v>0</v>
      </c>
      <c r="BL94" s="23" t="s">
        <v>143</v>
      </c>
      <c r="BM94" s="23" t="s">
        <v>150</v>
      </c>
    </row>
    <row r="95" s="11" customFormat="1">
      <c r="B95" s="232"/>
      <c r="C95" s="233"/>
      <c r="D95" s="234" t="s">
        <v>145</v>
      </c>
      <c r="E95" s="235" t="s">
        <v>21</v>
      </c>
      <c r="F95" s="236" t="s">
        <v>146</v>
      </c>
      <c r="G95" s="233"/>
      <c r="H95" s="235" t="s">
        <v>21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145</v>
      </c>
      <c r="AU95" s="242" t="s">
        <v>82</v>
      </c>
      <c r="AV95" s="11" t="s">
        <v>80</v>
      </c>
      <c r="AW95" s="11" t="s">
        <v>36</v>
      </c>
      <c r="AX95" s="11" t="s">
        <v>72</v>
      </c>
      <c r="AY95" s="242" t="s">
        <v>136</v>
      </c>
    </row>
    <row r="96" s="11" customFormat="1">
      <c r="B96" s="232"/>
      <c r="C96" s="233"/>
      <c r="D96" s="234" t="s">
        <v>145</v>
      </c>
      <c r="E96" s="235" t="s">
        <v>21</v>
      </c>
      <c r="F96" s="236" t="s">
        <v>151</v>
      </c>
      <c r="G96" s="233"/>
      <c r="H96" s="235" t="s">
        <v>21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145</v>
      </c>
      <c r="AU96" s="242" t="s">
        <v>82</v>
      </c>
      <c r="AV96" s="11" t="s">
        <v>80</v>
      </c>
      <c r="AW96" s="11" t="s">
        <v>36</v>
      </c>
      <c r="AX96" s="11" t="s">
        <v>72</v>
      </c>
      <c r="AY96" s="242" t="s">
        <v>136</v>
      </c>
    </row>
    <row r="97" s="12" customFormat="1">
      <c r="B97" s="243"/>
      <c r="C97" s="244"/>
      <c r="D97" s="234" t="s">
        <v>145</v>
      </c>
      <c r="E97" s="245" t="s">
        <v>21</v>
      </c>
      <c r="F97" s="246" t="s">
        <v>152</v>
      </c>
      <c r="G97" s="244"/>
      <c r="H97" s="247">
        <v>35.100000000000001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AT97" s="253" t="s">
        <v>145</v>
      </c>
      <c r="AU97" s="253" t="s">
        <v>82</v>
      </c>
      <c r="AV97" s="12" t="s">
        <v>82</v>
      </c>
      <c r="AW97" s="12" t="s">
        <v>36</v>
      </c>
      <c r="AX97" s="12" t="s">
        <v>80</v>
      </c>
      <c r="AY97" s="253" t="s">
        <v>136</v>
      </c>
    </row>
    <row r="98" s="1" customFormat="1" ht="16.5" customHeight="1">
      <c r="B98" s="45"/>
      <c r="C98" s="220" t="s">
        <v>153</v>
      </c>
      <c r="D98" s="220" t="s">
        <v>138</v>
      </c>
      <c r="E98" s="221" t="s">
        <v>154</v>
      </c>
      <c r="F98" s="222" t="s">
        <v>155</v>
      </c>
      <c r="G98" s="223" t="s">
        <v>156</v>
      </c>
      <c r="H98" s="224">
        <v>20.199999999999999</v>
      </c>
      <c r="I98" s="225"/>
      <c r="J98" s="226">
        <f>ROUND(I98*H98,2)</f>
        <v>0</v>
      </c>
      <c r="K98" s="222" t="s">
        <v>142</v>
      </c>
      <c r="L98" s="71"/>
      <c r="M98" s="227" t="s">
        <v>21</v>
      </c>
      <c r="N98" s="228" t="s">
        <v>43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0.040000000000000001</v>
      </c>
      <c r="T98" s="230">
        <f>S98*H98</f>
        <v>0.80799999999999994</v>
      </c>
      <c r="AR98" s="23" t="s">
        <v>143</v>
      </c>
      <c r="AT98" s="23" t="s">
        <v>138</v>
      </c>
      <c r="AU98" s="23" t="s">
        <v>82</v>
      </c>
      <c r="AY98" s="23" t="s">
        <v>136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80</v>
      </c>
      <c r="BK98" s="231">
        <f>ROUND(I98*H98,2)</f>
        <v>0</v>
      </c>
      <c r="BL98" s="23" t="s">
        <v>143</v>
      </c>
      <c r="BM98" s="23" t="s">
        <v>157</v>
      </c>
    </row>
    <row r="99" s="11" customFormat="1">
      <c r="B99" s="232"/>
      <c r="C99" s="233"/>
      <c r="D99" s="234" t="s">
        <v>145</v>
      </c>
      <c r="E99" s="235" t="s">
        <v>21</v>
      </c>
      <c r="F99" s="236" t="s">
        <v>146</v>
      </c>
      <c r="G99" s="233"/>
      <c r="H99" s="235" t="s">
        <v>21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145</v>
      </c>
      <c r="AU99" s="242" t="s">
        <v>82</v>
      </c>
      <c r="AV99" s="11" t="s">
        <v>80</v>
      </c>
      <c r="AW99" s="11" t="s">
        <v>36</v>
      </c>
      <c r="AX99" s="11" t="s">
        <v>72</v>
      </c>
      <c r="AY99" s="242" t="s">
        <v>136</v>
      </c>
    </row>
    <row r="100" s="12" customFormat="1">
      <c r="B100" s="243"/>
      <c r="C100" s="244"/>
      <c r="D100" s="234" t="s">
        <v>145</v>
      </c>
      <c r="E100" s="245" t="s">
        <v>21</v>
      </c>
      <c r="F100" s="246" t="s">
        <v>158</v>
      </c>
      <c r="G100" s="244"/>
      <c r="H100" s="247">
        <v>20.199999999999999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145</v>
      </c>
      <c r="AU100" s="253" t="s">
        <v>82</v>
      </c>
      <c r="AV100" s="12" t="s">
        <v>82</v>
      </c>
      <c r="AW100" s="12" t="s">
        <v>36</v>
      </c>
      <c r="AX100" s="12" t="s">
        <v>80</v>
      </c>
      <c r="AY100" s="253" t="s">
        <v>136</v>
      </c>
    </row>
    <row r="101" s="1" customFormat="1" ht="16.5" customHeight="1">
      <c r="B101" s="45"/>
      <c r="C101" s="220" t="s">
        <v>143</v>
      </c>
      <c r="D101" s="220" t="s">
        <v>138</v>
      </c>
      <c r="E101" s="221" t="s">
        <v>159</v>
      </c>
      <c r="F101" s="222" t="s">
        <v>160</v>
      </c>
      <c r="G101" s="223" t="s">
        <v>161</v>
      </c>
      <c r="H101" s="224">
        <v>0.996</v>
      </c>
      <c r="I101" s="225"/>
      <c r="J101" s="226">
        <f>ROUND(I101*H101,2)</f>
        <v>0</v>
      </c>
      <c r="K101" s="222" t="s">
        <v>142</v>
      </c>
      <c r="L101" s="71"/>
      <c r="M101" s="227" t="s">
        <v>21</v>
      </c>
      <c r="N101" s="228" t="s">
        <v>43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143</v>
      </c>
      <c r="AT101" s="23" t="s">
        <v>138</v>
      </c>
      <c r="AU101" s="23" t="s">
        <v>82</v>
      </c>
      <c r="AY101" s="23" t="s">
        <v>136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80</v>
      </c>
      <c r="BK101" s="231">
        <f>ROUND(I101*H101,2)</f>
        <v>0</v>
      </c>
      <c r="BL101" s="23" t="s">
        <v>143</v>
      </c>
      <c r="BM101" s="23" t="s">
        <v>162</v>
      </c>
    </row>
    <row r="102" s="11" customFormat="1">
      <c r="B102" s="232"/>
      <c r="C102" s="233"/>
      <c r="D102" s="234" t="s">
        <v>145</v>
      </c>
      <c r="E102" s="235" t="s">
        <v>21</v>
      </c>
      <c r="F102" s="236" t="s">
        <v>146</v>
      </c>
      <c r="G102" s="233"/>
      <c r="H102" s="235" t="s">
        <v>21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145</v>
      </c>
      <c r="AU102" s="242" t="s">
        <v>82</v>
      </c>
      <c r="AV102" s="11" t="s">
        <v>80</v>
      </c>
      <c r="AW102" s="11" t="s">
        <v>36</v>
      </c>
      <c r="AX102" s="11" t="s">
        <v>72</v>
      </c>
      <c r="AY102" s="242" t="s">
        <v>136</v>
      </c>
    </row>
    <row r="103" s="11" customFormat="1">
      <c r="B103" s="232"/>
      <c r="C103" s="233"/>
      <c r="D103" s="234" t="s">
        <v>145</v>
      </c>
      <c r="E103" s="235" t="s">
        <v>21</v>
      </c>
      <c r="F103" s="236" t="s">
        <v>151</v>
      </c>
      <c r="G103" s="233"/>
      <c r="H103" s="235" t="s">
        <v>21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145</v>
      </c>
      <c r="AU103" s="242" t="s">
        <v>82</v>
      </c>
      <c r="AV103" s="11" t="s">
        <v>80</v>
      </c>
      <c r="AW103" s="11" t="s">
        <v>36</v>
      </c>
      <c r="AX103" s="11" t="s">
        <v>72</v>
      </c>
      <c r="AY103" s="242" t="s">
        <v>136</v>
      </c>
    </row>
    <row r="104" s="12" customFormat="1">
      <c r="B104" s="243"/>
      <c r="C104" s="244"/>
      <c r="D104" s="234" t="s">
        <v>145</v>
      </c>
      <c r="E104" s="245" t="s">
        <v>21</v>
      </c>
      <c r="F104" s="246" t="s">
        <v>163</v>
      </c>
      <c r="G104" s="244"/>
      <c r="H104" s="247">
        <v>0.996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AT104" s="253" t="s">
        <v>145</v>
      </c>
      <c r="AU104" s="253" t="s">
        <v>82</v>
      </c>
      <c r="AV104" s="12" t="s">
        <v>82</v>
      </c>
      <c r="AW104" s="12" t="s">
        <v>36</v>
      </c>
      <c r="AX104" s="12" t="s">
        <v>80</v>
      </c>
      <c r="AY104" s="253" t="s">
        <v>136</v>
      </c>
    </row>
    <row r="105" s="1" customFormat="1" ht="16.5" customHeight="1">
      <c r="B105" s="45"/>
      <c r="C105" s="220" t="s">
        <v>164</v>
      </c>
      <c r="D105" s="220" t="s">
        <v>138</v>
      </c>
      <c r="E105" s="221" t="s">
        <v>165</v>
      </c>
      <c r="F105" s="222" t="s">
        <v>166</v>
      </c>
      <c r="G105" s="223" t="s">
        <v>161</v>
      </c>
      <c r="H105" s="224">
        <v>0.996</v>
      </c>
      <c r="I105" s="225"/>
      <c r="J105" s="226">
        <f>ROUND(I105*H105,2)</f>
        <v>0</v>
      </c>
      <c r="K105" s="222" t="s">
        <v>142</v>
      </c>
      <c r="L105" s="71"/>
      <c r="M105" s="227" t="s">
        <v>21</v>
      </c>
      <c r="N105" s="228" t="s">
        <v>43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143</v>
      </c>
      <c r="AT105" s="23" t="s">
        <v>138</v>
      </c>
      <c r="AU105" s="23" t="s">
        <v>82</v>
      </c>
      <c r="AY105" s="23" t="s">
        <v>136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80</v>
      </c>
      <c r="BK105" s="231">
        <f>ROUND(I105*H105,2)</f>
        <v>0</v>
      </c>
      <c r="BL105" s="23" t="s">
        <v>143</v>
      </c>
      <c r="BM105" s="23" t="s">
        <v>167</v>
      </c>
    </row>
    <row r="106" s="11" customFormat="1">
      <c r="B106" s="232"/>
      <c r="C106" s="233"/>
      <c r="D106" s="234" t="s">
        <v>145</v>
      </c>
      <c r="E106" s="235" t="s">
        <v>21</v>
      </c>
      <c r="F106" s="236" t="s">
        <v>168</v>
      </c>
      <c r="G106" s="233"/>
      <c r="H106" s="235" t="s">
        <v>21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145</v>
      </c>
      <c r="AU106" s="242" t="s">
        <v>82</v>
      </c>
      <c r="AV106" s="11" t="s">
        <v>80</v>
      </c>
      <c r="AW106" s="11" t="s">
        <v>36</v>
      </c>
      <c r="AX106" s="11" t="s">
        <v>72</v>
      </c>
      <c r="AY106" s="242" t="s">
        <v>136</v>
      </c>
    </row>
    <row r="107" s="12" customFormat="1">
      <c r="B107" s="243"/>
      <c r="C107" s="244"/>
      <c r="D107" s="234" t="s">
        <v>145</v>
      </c>
      <c r="E107" s="245" t="s">
        <v>21</v>
      </c>
      <c r="F107" s="246" t="s">
        <v>169</v>
      </c>
      <c r="G107" s="244"/>
      <c r="H107" s="247">
        <v>0.996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AT107" s="253" t="s">
        <v>145</v>
      </c>
      <c r="AU107" s="253" t="s">
        <v>82</v>
      </c>
      <c r="AV107" s="12" t="s">
        <v>82</v>
      </c>
      <c r="AW107" s="12" t="s">
        <v>36</v>
      </c>
      <c r="AX107" s="12" t="s">
        <v>80</v>
      </c>
      <c r="AY107" s="253" t="s">
        <v>136</v>
      </c>
    </row>
    <row r="108" s="1" customFormat="1" ht="25.5" customHeight="1">
      <c r="B108" s="45"/>
      <c r="C108" s="220" t="s">
        <v>170</v>
      </c>
      <c r="D108" s="220" t="s">
        <v>138</v>
      </c>
      <c r="E108" s="221" t="s">
        <v>171</v>
      </c>
      <c r="F108" s="222" t="s">
        <v>172</v>
      </c>
      <c r="G108" s="223" t="s">
        <v>161</v>
      </c>
      <c r="H108" s="224">
        <v>4.9800000000000004</v>
      </c>
      <c r="I108" s="225"/>
      <c r="J108" s="226">
        <f>ROUND(I108*H108,2)</f>
        <v>0</v>
      </c>
      <c r="K108" s="222" t="s">
        <v>142</v>
      </c>
      <c r="L108" s="71"/>
      <c r="M108" s="227" t="s">
        <v>21</v>
      </c>
      <c r="N108" s="228" t="s">
        <v>43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143</v>
      </c>
      <c r="AT108" s="23" t="s">
        <v>138</v>
      </c>
      <c r="AU108" s="23" t="s">
        <v>82</v>
      </c>
      <c r="AY108" s="23" t="s">
        <v>136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80</v>
      </c>
      <c r="BK108" s="231">
        <f>ROUND(I108*H108,2)</f>
        <v>0</v>
      </c>
      <c r="BL108" s="23" t="s">
        <v>143</v>
      </c>
      <c r="BM108" s="23" t="s">
        <v>173</v>
      </c>
    </row>
    <row r="109" s="12" customFormat="1">
      <c r="B109" s="243"/>
      <c r="C109" s="244"/>
      <c r="D109" s="234" t="s">
        <v>145</v>
      </c>
      <c r="E109" s="245" t="s">
        <v>21</v>
      </c>
      <c r="F109" s="246" t="s">
        <v>174</v>
      </c>
      <c r="G109" s="244"/>
      <c r="H109" s="247">
        <v>4.9800000000000004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AT109" s="253" t="s">
        <v>145</v>
      </c>
      <c r="AU109" s="253" t="s">
        <v>82</v>
      </c>
      <c r="AV109" s="12" t="s">
        <v>82</v>
      </c>
      <c r="AW109" s="12" t="s">
        <v>36</v>
      </c>
      <c r="AX109" s="12" t="s">
        <v>80</v>
      </c>
      <c r="AY109" s="253" t="s">
        <v>136</v>
      </c>
    </row>
    <row r="110" s="1" customFormat="1" ht="16.5" customHeight="1">
      <c r="B110" s="45"/>
      <c r="C110" s="220" t="s">
        <v>175</v>
      </c>
      <c r="D110" s="220" t="s">
        <v>138</v>
      </c>
      <c r="E110" s="221" t="s">
        <v>176</v>
      </c>
      <c r="F110" s="222" t="s">
        <v>177</v>
      </c>
      <c r="G110" s="223" t="s">
        <v>178</v>
      </c>
      <c r="H110" s="224">
        <v>1.7929999999999999</v>
      </c>
      <c r="I110" s="225"/>
      <c r="J110" s="226">
        <f>ROUND(I110*H110,2)</f>
        <v>0</v>
      </c>
      <c r="K110" s="222" t="s">
        <v>142</v>
      </c>
      <c r="L110" s="71"/>
      <c r="M110" s="227" t="s">
        <v>21</v>
      </c>
      <c r="N110" s="228" t="s">
        <v>43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" t="s">
        <v>143</v>
      </c>
      <c r="AT110" s="23" t="s">
        <v>138</v>
      </c>
      <c r="AU110" s="23" t="s">
        <v>82</v>
      </c>
      <c r="AY110" s="23" t="s">
        <v>136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80</v>
      </c>
      <c r="BK110" s="231">
        <f>ROUND(I110*H110,2)</f>
        <v>0</v>
      </c>
      <c r="BL110" s="23" t="s">
        <v>143</v>
      </c>
      <c r="BM110" s="23" t="s">
        <v>179</v>
      </c>
    </row>
    <row r="111" s="12" customFormat="1">
      <c r="B111" s="243"/>
      <c r="C111" s="244"/>
      <c r="D111" s="234" t="s">
        <v>145</v>
      </c>
      <c r="E111" s="245" t="s">
        <v>21</v>
      </c>
      <c r="F111" s="246" t="s">
        <v>180</v>
      </c>
      <c r="G111" s="244"/>
      <c r="H111" s="247">
        <v>1.7929999999999999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AT111" s="253" t="s">
        <v>145</v>
      </c>
      <c r="AU111" s="253" t="s">
        <v>82</v>
      </c>
      <c r="AV111" s="12" t="s">
        <v>82</v>
      </c>
      <c r="AW111" s="12" t="s">
        <v>36</v>
      </c>
      <c r="AX111" s="12" t="s">
        <v>80</v>
      </c>
      <c r="AY111" s="253" t="s">
        <v>136</v>
      </c>
    </row>
    <row r="112" s="1" customFormat="1" ht="25.5" customHeight="1">
      <c r="B112" s="45"/>
      <c r="C112" s="220" t="s">
        <v>181</v>
      </c>
      <c r="D112" s="220" t="s">
        <v>138</v>
      </c>
      <c r="E112" s="221" t="s">
        <v>182</v>
      </c>
      <c r="F112" s="222" t="s">
        <v>183</v>
      </c>
      <c r="G112" s="223" t="s">
        <v>141</v>
      </c>
      <c r="H112" s="224">
        <v>95.299999999999997</v>
      </c>
      <c r="I112" s="225"/>
      <c r="J112" s="226">
        <f>ROUND(I112*H112,2)</f>
        <v>0</v>
      </c>
      <c r="K112" s="222" t="s">
        <v>142</v>
      </c>
      <c r="L112" s="71"/>
      <c r="M112" s="227" t="s">
        <v>21</v>
      </c>
      <c r="N112" s="228" t="s">
        <v>43</v>
      </c>
      <c r="O112" s="4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" t="s">
        <v>143</v>
      </c>
      <c r="AT112" s="23" t="s">
        <v>138</v>
      </c>
      <c r="AU112" s="23" t="s">
        <v>82</v>
      </c>
      <c r="AY112" s="23" t="s">
        <v>136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80</v>
      </c>
      <c r="BK112" s="231">
        <f>ROUND(I112*H112,2)</f>
        <v>0</v>
      </c>
      <c r="BL112" s="23" t="s">
        <v>143</v>
      </c>
      <c r="BM112" s="23" t="s">
        <v>184</v>
      </c>
    </row>
    <row r="113" s="11" customFormat="1">
      <c r="B113" s="232"/>
      <c r="C113" s="233"/>
      <c r="D113" s="234" t="s">
        <v>145</v>
      </c>
      <c r="E113" s="235" t="s">
        <v>21</v>
      </c>
      <c r="F113" s="236" t="s">
        <v>185</v>
      </c>
      <c r="G113" s="233"/>
      <c r="H113" s="235" t="s">
        <v>21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145</v>
      </c>
      <c r="AU113" s="242" t="s">
        <v>82</v>
      </c>
      <c r="AV113" s="11" t="s">
        <v>80</v>
      </c>
      <c r="AW113" s="11" t="s">
        <v>36</v>
      </c>
      <c r="AX113" s="11" t="s">
        <v>72</v>
      </c>
      <c r="AY113" s="242" t="s">
        <v>136</v>
      </c>
    </row>
    <row r="114" s="11" customFormat="1">
      <c r="B114" s="232"/>
      <c r="C114" s="233"/>
      <c r="D114" s="234" t="s">
        <v>145</v>
      </c>
      <c r="E114" s="235" t="s">
        <v>21</v>
      </c>
      <c r="F114" s="236" t="s">
        <v>186</v>
      </c>
      <c r="G114" s="233"/>
      <c r="H114" s="235" t="s">
        <v>21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145</v>
      </c>
      <c r="AU114" s="242" t="s">
        <v>82</v>
      </c>
      <c r="AV114" s="11" t="s">
        <v>80</v>
      </c>
      <c r="AW114" s="11" t="s">
        <v>36</v>
      </c>
      <c r="AX114" s="11" t="s">
        <v>72</v>
      </c>
      <c r="AY114" s="242" t="s">
        <v>136</v>
      </c>
    </row>
    <row r="115" s="12" customFormat="1">
      <c r="B115" s="243"/>
      <c r="C115" s="244"/>
      <c r="D115" s="234" t="s">
        <v>145</v>
      </c>
      <c r="E115" s="245" t="s">
        <v>21</v>
      </c>
      <c r="F115" s="246" t="s">
        <v>187</v>
      </c>
      <c r="G115" s="244"/>
      <c r="H115" s="247">
        <v>95.299999999999997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AT115" s="253" t="s">
        <v>145</v>
      </c>
      <c r="AU115" s="253" t="s">
        <v>82</v>
      </c>
      <c r="AV115" s="12" t="s">
        <v>82</v>
      </c>
      <c r="AW115" s="12" t="s">
        <v>36</v>
      </c>
      <c r="AX115" s="12" t="s">
        <v>80</v>
      </c>
      <c r="AY115" s="253" t="s">
        <v>136</v>
      </c>
    </row>
    <row r="116" s="1" customFormat="1" ht="16.5" customHeight="1">
      <c r="B116" s="45"/>
      <c r="C116" s="220" t="s">
        <v>188</v>
      </c>
      <c r="D116" s="220" t="s">
        <v>138</v>
      </c>
      <c r="E116" s="221" t="s">
        <v>189</v>
      </c>
      <c r="F116" s="222" t="s">
        <v>190</v>
      </c>
      <c r="G116" s="223" t="s">
        <v>161</v>
      </c>
      <c r="H116" s="224">
        <v>9.5299999999999994</v>
      </c>
      <c r="I116" s="225"/>
      <c r="J116" s="226">
        <f>ROUND(I116*H116,2)</f>
        <v>0</v>
      </c>
      <c r="K116" s="222" t="s">
        <v>191</v>
      </c>
      <c r="L116" s="71"/>
      <c r="M116" s="227" t="s">
        <v>21</v>
      </c>
      <c r="N116" s="228" t="s">
        <v>43</v>
      </c>
      <c r="O116" s="4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AR116" s="23" t="s">
        <v>143</v>
      </c>
      <c r="AT116" s="23" t="s">
        <v>138</v>
      </c>
      <c r="AU116" s="23" t="s">
        <v>82</v>
      </c>
      <c r="AY116" s="23" t="s">
        <v>136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80</v>
      </c>
      <c r="BK116" s="231">
        <f>ROUND(I116*H116,2)</f>
        <v>0</v>
      </c>
      <c r="BL116" s="23" t="s">
        <v>143</v>
      </c>
      <c r="BM116" s="23" t="s">
        <v>192</v>
      </c>
    </row>
    <row r="117" s="12" customFormat="1">
      <c r="B117" s="243"/>
      <c r="C117" s="244"/>
      <c r="D117" s="234" t="s">
        <v>145</v>
      </c>
      <c r="E117" s="245" t="s">
        <v>21</v>
      </c>
      <c r="F117" s="246" t="s">
        <v>193</v>
      </c>
      <c r="G117" s="244"/>
      <c r="H117" s="247">
        <v>9.5299999999999994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AT117" s="253" t="s">
        <v>145</v>
      </c>
      <c r="AU117" s="253" t="s">
        <v>82</v>
      </c>
      <c r="AV117" s="12" t="s">
        <v>82</v>
      </c>
      <c r="AW117" s="12" t="s">
        <v>36</v>
      </c>
      <c r="AX117" s="12" t="s">
        <v>80</v>
      </c>
      <c r="AY117" s="253" t="s">
        <v>136</v>
      </c>
    </row>
    <row r="118" s="1" customFormat="1" ht="25.5" customHeight="1">
      <c r="B118" s="45"/>
      <c r="C118" s="220" t="s">
        <v>194</v>
      </c>
      <c r="D118" s="220" t="s">
        <v>138</v>
      </c>
      <c r="E118" s="221" t="s">
        <v>195</v>
      </c>
      <c r="F118" s="222" t="s">
        <v>196</v>
      </c>
      <c r="G118" s="223" t="s">
        <v>141</v>
      </c>
      <c r="H118" s="224">
        <v>95.299999999999997</v>
      </c>
      <c r="I118" s="225"/>
      <c r="J118" s="226">
        <f>ROUND(I118*H118,2)</f>
        <v>0</v>
      </c>
      <c r="K118" s="222" t="s">
        <v>142</v>
      </c>
      <c r="L118" s="71"/>
      <c r="M118" s="227" t="s">
        <v>21</v>
      </c>
      <c r="N118" s="228" t="s">
        <v>43</v>
      </c>
      <c r="O118" s="4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" t="s">
        <v>143</v>
      </c>
      <c r="AT118" s="23" t="s">
        <v>138</v>
      </c>
      <c r="AU118" s="23" t="s">
        <v>82</v>
      </c>
      <c r="AY118" s="23" t="s">
        <v>136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80</v>
      </c>
      <c r="BK118" s="231">
        <f>ROUND(I118*H118,2)</f>
        <v>0</v>
      </c>
      <c r="BL118" s="23" t="s">
        <v>143</v>
      </c>
      <c r="BM118" s="23" t="s">
        <v>197</v>
      </c>
    </row>
    <row r="119" s="11" customFormat="1">
      <c r="B119" s="232"/>
      <c r="C119" s="233"/>
      <c r="D119" s="234" t="s">
        <v>145</v>
      </c>
      <c r="E119" s="235" t="s">
        <v>21</v>
      </c>
      <c r="F119" s="236" t="s">
        <v>185</v>
      </c>
      <c r="G119" s="233"/>
      <c r="H119" s="235" t="s">
        <v>21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145</v>
      </c>
      <c r="AU119" s="242" t="s">
        <v>82</v>
      </c>
      <c r="AV119" s="11" t="s">
        <v>80</v>
      </c>
      <c r="AW119" s="11" t="s">
        <v>36</v>
      </c>
      <c r="AX119" s="11" t="s">
        <v>72</v>
      </c>
      <c r="AY119" s="242" t="s">
        <v>136</v>
      </c>
    </row>
    <row r="120" s="12" customFormat="1">
      <c r="B120" s="243"/>
      <c r="C120" s="244"/>
      <c r="D120" s="234" t="s">
        <v>145</v>
      </c>
      <c r="E120" s="245" t="s">
        <v>21</v>
      </c>
      <c r="F120" s="246" t="s">
        <v>198</v>
      </c>
      <c r="G120" s="244"/>
      <c r="H120" s="247">
        <v>95.299999999999997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AT120" s="253" t="s">
        <v>145</v>
      </c>
      <c r="AU120" s="253" t="s">
        <v>82</v>
      </c>
      <c r="AV120" s="12" t="s">
        <v>82</v>
      </c>
      <c r="AW120" s="12" t="s">
        <v>36</v>
      </c>
      <c r="AX120" s="12" t="s">
        <v>80</v>
      </c>
      <c r="AY120" s="253" t="s">
        <v>136</v>
      </c>
    </row>
    <row r="121" s="1" customFormat="1" ht="16.5" customHeight="1">
      <c r="B121" s="45"/>
      <c r="C121" s="254" t="s">
        <v>199</v>
      </c>
      <c r="D121" s="254" t="s">
        <v>200</v>
      </c>
      <c r="E121" s="255" t="s">
        <v>201</v>
      </c>
      <c r="F121" s="256" t="s">
        <v>202</v>
      </c>
      <c r="G121" s="257" t="s">
        <v>203</v>
      </c>
      <c r="H121" s="258">
        <v>2.9449999999999998</v>
      </c>
      <c r="I121" s="259"/>
      <c r="J121" s="260">
        <f>ROUND(I121*H121,2)</f>
        <v>0</v>
      </c>
      <c r="K121" s="256" t="s">
        <v>142</v>
      </c>
      <c r="L121" s="261"/>
      <c r="M121" s="262" t="s">
        <v>21</v>
      </c>
      <c r="N121" s="263" t="s">
        <v>43</v>
      </c>
      <c r="O121" s="46"/>
      <c r="P121" s="229">
        <f>O121*H121</f>
        <v>0</v>
      </c>
      <c r="Q121" s="229">
        <v>0.001</v>
      </c>
      <c r="R121" s="229">
        <f>Q121*H121</f>
        <v>0.0029449999999999997</v>
      </c>
      <c r="S121" s="229">
        <v>0</v>
      </c>
      <c r="T121" s="230">
        <f>S121*H121</f>
        <v>0</v>
      </c>
      <c r="AR121" s="23" t="s">
        <v>181</v>
      </c>
      <c r="AT121" s="23" t="s">
        <v>200</v>
      </c>
      <c r="AU121" s="23" t="s">
        <v>82</v>
      </c>
      <c r="AY121" s="23" t="s">
        <v>136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3" t="s">
        <v>80</v>
      </c>
      <c r="BK121" s="231">
        <f>ROUND(I121*H121,2)</f>
        <v>0</v>
      </c>
      <c r="BL121" s="23" t="s">
        <v>143</v>
      </c>
      <c r="BM121" s="23" t="s">
        <v>204</v>
      </c>
    </row>
    <row r="122" s="12" customFormat="1">
      <c r="B122" s="243"/>
      <c r="C122" s="244"/>
      <c r="D122" s="234" t="s">
        <v>145</v>
      </c>
      <c r="E122" s="245" t="s">
        <v>21</v>
      </c>
      <c r="F122" s="246" t="s">
        <v>205</v>
      </c>
      <c r="G122" s="244"/>
      <c r="H122" s="247">
        <v>2.9449999999999998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AT122" s="253" t="s">
        <v>145</v>
      </c>
      <c r="AU122" s="253" t="s">
        <v>82</v>
      </c>
      <c r="AV122" s="12" t="s">
        <v>82</v>
      </c>
      <c r="AW122" s="12" t="s">
        <v>36</v>
      </c>
      <c r="AX122" s="12" t="s">
        <v>80</v>
      </c>
      <c r="AY122" s="253" t="s">
        <v>136</v>
      </c>
    </row>
    <row r="123" s="1" customFormat="1" ht="16.5" customHeight="1">
      <c r="B123" s="45"/>
      <c r="C123" s="220" t="s">
        <v>206</v>
      </c>
      <c r="D123" s="220" t="s">
        <v>138</v>
      </c>
      <c r="E123" s="221" t="s">
        <v>207</v>
      </c>
      <c r="F123" s="222" t="s">
        <v>208</v>
      </c>
      <c r="G123" s="223" t="s">
        <v>141</v>
      </c>
      <c r="H123" s="224">
        <v>805.29999999999995</v>
      </c>
      <c r="I123" s="225"/>
      <c r="J123" s="226">
        <f>ROUND(I123*H123,2)</f>
        <v>0</v>
      </c>
      <c r="K123" s="222" t="s">
        <v>142</v>
      </c>
      <c r="L123" s="71"/>
      <c r="M123" s="227" t="s">
        <v>21</v>
      </c>
      <c r="N123" s="228" t="s">
        <v>43</v>
      </c>
      <c r="O123" s="46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AR123" s="23" t="s">
        <v>143</v>
      </c>
      <c r="AT123" s="23" t="s">
        <v>138</v>
      </c>
      <c r="AU123" s="23" t="s">
        <v>82</v>
      </c>
      <c r="AY123" s="23" t="s">
        <v>136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3" t="s">
        <v>80</v>
      </c>
      <c r="BK123" s="231">
        <f>ROUND(I123*H123,2)</f>
        <v>0</v>
      </c>
      <c r="BL123" s="23" t="s">
        <v>143</v>
      </c>
      <c r="BM123" s="23" t="s">
        <v>209</v>
      </c>
    </row>
    <row r="124" s="11" customFormat="1">
      <c r="B124" s="232"/>
      <c r="C124" s="233"/>
      <c r="D124" s="234" t="s">
        <v>145</v>
      </c>
      <c r="E124" s="235" t="s">
        <v>21</v>
      </c>
      <c r="F124" s="236" t="s">
        <v>146</v>
      </c>
      <c r="G124" s="233"/>
      <c r="H124" s="235" t="s">
        <v>21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145</v>
      </c>
      <c r="AU124" s="242" t="s">
        <v>82</v>
      </c>
      <c r="AV124" s="11" t="s">
        <v>80</v>
      </c>
      <c r="AW124" s="11" t="s">
        <v>36</v>
      </c>
      <c r="AX124" s="11" t="s">
        <v>72</v>
      </c>
      <c r="AY124" s="242" t="s">
        <v>136</v>
      </c>
    </row>
    <row r="125" s="12" customFormat="1">
      <c r="B125" s="243"/>
      <c r="C125" s="244"/>
      <c r="D125" s="234" t="s">
        <v>145</v>
      </c>
      <c r="E125" s="245" t="s">
        <v>21</v>
      </c>
      <c r="F125" s="246" t="s">
        <v>210</v>
      </c>
      <c r="G125" s="244"/>
      <c r="H125" s="247">
        <v>805.29999999999995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AT125" s="253" t="s">
        <v>145</v>
      </c>
      <c r="AU125" s="253" t="s">
        <v>82</v>
      </c>
      <c r="AV125" s="12" t="s">
        <v>82</v>
      </c>
      <c r="AW125" s="12" t="s">
        <v>36</v>
      </c>
      <c r="AX125" s="12" t="s">
        <v>80</v>
      </c>
      <c r="AY125" s="253" t="s">
        <v>136</v>
      </c>
    </row>
    <row r="126" s="1" customFormat="1" ht="16.5" customHeight="1">
      <c r="B126" s="45"/>
      <c r="C126" s="220" t="s">
        <v>211</v>
      </c>
      <c r="D126" s="220" t="s">
        <v>138</v>
      </c>
      <c r="E126" s="221" t="s">
        <v>212</v>
      </c>
      <c r="F126" s="222" t="s">
        <v>213</v>
      </c>
      <c r="G126" s="223" t="s">
        <v>141</v>
      </c>
      <c r="H126" s="224">
        <v>95.299999999999997</v>
      </c>
      <c r="I126" s="225"/>
      <c r="J126" s="226">
        <f>ROUND(I126*H126,2)</f>
        <v>0</v>
      </c>
      <c r="K126" s="222" t="s">
        <v>142</v>
      </c>
      <c r="L126" s="71"/>
      <c r="M126" s="227" t="s">
        <v>21</v>
      </c>
      <c r="N126" s="228" t="s">
        <v>43</v>
      </c>
      <c r="O126" s="46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AR126" s="23" t="s">
        <v>143</v>
      </c>
      <c r="AT126" s="23" t="s">
        <v>138</v>
      </c>
      <c r="AU126" s="23" t="s">
        <v>82</v>
      </c>
      <c r="AY126" s="23" t="s">
        <v>136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23" t="s">
        <v>80</v>
      </c>
      <c r="BK126" s="231">
        <f>ROUND(I126*H126,2)</f>
        <v>0</v>
      </c>
      <c r="BL126" s="23" t="s">
        <v>143</v>
      </c>
      <c r="BM126" s="23" t="s">
        <v>214</v>
      </c>
    </row>
    <row r="127" s="12" customFormat="1">
      <c r="B127" s="243"/>
      <c r="C127" s="244"/>
      <c r="D127" s="234" t="s">
        <v>145</v>
      </c>
      <c r="E127" s="245" t="s">
        <v>21</v>
      </c>
      <c r="F127" s="246" t="s">
        <v>198</v>
      </c>
      <c r="G127" s="244"/>
      <c r="H127" s="247">
        <v>95.299999999999997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AT127" s="253" t="s">
        <v>145</v>
      </c>
      <c r="AU127" s="253" t="s">
        <v>82</v>
      </c>
      <c r="AV127" s="12" t="s">
        <v>82</v>
      </c>
      <c r="AW127" s="12" t="s">
        <v>36</v>
      </c>
      <c r="AX127" s="12" t="s">
        <v>80</v>
      </c>
      <c r="AY127" s="253" t="s">
        <v>136</v>
      </c>
    </row>
    <row r="128" s="1" customFormat="1" ht="16.5" customHeight="1">
      <c r="B128" s="45"/>
      <c r="C128" s="220" t="s">
        <v>215</v>
      </c>
      <c r="D128" s="220" t="s">
        <v>138</v>
      </c>
      <c r="E128" s="221" t="s">
        <v>216</v>
      </c>
      <c r="F128" s="222" t="s">
        <v>217</v>
      </c>
      <c r="G128" s="223" t="s">
        <v>141</v>
      </c>
      <c r="H128" s="224">
        <v>95.299999999999997</v>
      </c>
      <c r="I128" s="225"/>
      <c r="J128" s="226">
        <f>ROUND(I128*H128,2)</f>
        <v>0</v>
      </c>
      <c r="K128" s="222" t="s">
        <v>142</v>
      </c>
      <c r="L128" s="71"/>
      <c r="M128" s="227" t="s">
        <v>21</v>
      </c>
      <c r="N128" s="228" t="s">
        <v>43</v>
      </c>
      <c r="O128" s="46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AR128" s="23" t="s">
        <v>143</v>
      </c>
      <c r="AT128" s="23" t="s">
        <v>138</v>
      </c>
      <c r="AU128" s="23" t="s">
        <v>82</v>
      </c>
      <c r="AY128" s="23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23" t="s">
        <v>80</v>
      </c>
      <c r="BK128" s="231">
        <f>ROUND(I128*H128,2)</f>
        <v>0</v>
      </c>
      <c r="BL128" s="23" t="s">
        <v>143</v>
      </c>
      <c r="BM128" s="23" t="s">
        <v>218</v>
      </c>
    </row>
    <row r="129" s="12" customFormat="1">
      <c r="B129" s="243"/>
      <c r="C129" s="244"/>
      <c r="D129" s="234" t="s">
        <v>145</v>
      </c>
      <c r="E129" s="245" t="s">
        <v>21</v>
      </c>
      <c r="F129" s="246" t="s">
        <v>198</v>
      </c>
      <c r="G129" s="244"/>
      <c r="H129" s="247">
        <v>95.299999999999997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145</v>
      </c>
      <c r="AU129" s="253" t="s">
        <v>82</v>
      </c>
      <c r="AV129" s="12" t="s">
        <v>82</v>
      </c>
      <c r="AW129" s="12" t="s">
        <v>36</v>
      </c>
      <c r="AX129" s="12" t="s">
        <v>80</v>
      </c>
      <c r="AY129" s="253" t="s">
        <v>136</v>
      </c>
    </row>
    <row r="130" s="1" customFormat="1" ht="16.5" customHeight="1">
      <c r="B130" s="45"/>
      <c r="C130" s="220" t="s">
        <v>10</v>
      </c>
      <c r="D130" s="220" t="s">
        <v>138</v>
      </c>
      <c r="E130" s="221" t="s">
        <v>219</v>
      </c>
      <c r="F130" s="222" t="s">
        <v>220</v>
      </c>
      <c r="G130" s="223" t="s">
        <v>141</v>
      </c>
      <c r="H130" s="224">
        <v>95.299999999999997</v>
      </c>
      <c r="I130" s="225"/>
      <c r="J130" s="226">
        <f>ROUND(I130*H130,2)</f>
        <v>0</v>
      </c>
      <c r="K130" s="222" t="s">
        <v>142</v>
      </c>
      <c r="L130" s="71"/>
      <c r="M130" s="227" t="s">
        <v>21</v>
      </c>
      <c r="N130" s="228" t="s">
        <v>43</v>
      </c>
      <c r="O130" s="46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3" t="s">
        <v>143</v>
      </c>
      <c r="AT130" s="23" t="s">
        <v>138</v>
      </c>
      <c r="AU130" s="23" t="s">
        <v>82</v>
      </c>
      <c r="AY130" s="23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3" t="s">
        <v>80</v>
      </c>
      <c r="BK130" s="231">
        <f>ROUND(I130*H130,2)</f>
        <v>0</v>
      </c>
      <c r="BL130" s="23" t="s">
        <v>143</v>
      </c>
      <c r="BM130" s="23" t="s">
        <v>221</v>
      </c>
    </row>
    <row r="131" s="12" customFormat="1">
      <c r="B131" s="243"/>
      <c r="C131" s="244"/>
      <c r="D131" s="234" t="s">
        <v>145</v>
      </c>
      <c r="E131" s="245" t="s">
        <v>21</v>
      </c>
      <c r="F131" s="246" t="s">
        <v>198</v>
      </c>
      <c r="G131" s="244"/>
      <c r="H131" s="247">
        <v>95.299999999999997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145</v>
      </c>
      <c r="AU131" s="253" t="s">
        <v>82</v>
      </c>
      <c r="AV131" s="12" t="s">
        <v>82</v>
      </c>
      <c r="AW131" s="12" t="s">
        <v>36</v>
      </c>
      <c r="AX131" s="12" t="s">
        <v>80</v>
      </c>
      <c r="AY131" s="253" t="s">
        <v>136</v>
      </c>
    </row>
    <row r="132" s="1" customFormat="1" ht="16.5" customHeight="1">
      <c r="B132" s="45"/>
      <c r="C132" s="220" t="s">
        <v>222</v>
      </c>
      <c r="D132" s="220" t="s">
        <v>138</v>
      </c>
      <c r="E132" s="221" t="s">
        <v>223</v>
      </c>
      <c r="F132" s="222" t="s">
        <v>224</v>
      </c>
      <c r="G132" s="223" t="s">
        <v>141</v>
      </c>
      <c r="H132" s="224">
        <v>95.299999999999997</v>
      </c>
      <c r="I132" s="225"/>
      <c r="J132" s="226">
        <f>ROUND(I132*H132,2)</f>
        <v>0</v>
      </c>
      <c r="K132" s="222" t="s">
        <v>142</v>
      </c>
      <c r="L132" s="71"/>
      <c r="M132" s="227" t="s">
        <v>21</v>
      </c>
      <c r="N132" s="228" t="s">
        <v>43</v>
      </c>
      <c r="O132" s="46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AR132" s="23" t="s">
        <v>143</v>
      </c>
      <c r="AT132" s="23" t="s">
        <v>138</v>
      </c>
      <c r="AU132" s="23" t="s">
        <v>82</v>
      </c>
      <c r="AY132" s="23" t="s">
        <v>136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3" t="s">
        <v>80</v>
      </c>
      <c r="BK132" s="231">
        <f>ROUND(I132*H132,2)</f>
        <v>0</v>
      </c>
      <c r="BL132" s="23" t="s">
        <v>143</v>
      </c>
      <c r="BM132" s="23" t="s">
        <v>225</v>
      </c>
    </row>
    <row r="133" s="12" customFormat="1">
      <c r="B133" s="243"/>
      <c r="C133" s="244"/>
      <c r="D133" s="234" t="s">
        <v>145</v>
      </c>
      <c r="E133" s="245" t="s">
        <v>21</v>
      </c>
      <c r="F133" s="246" t="s">
        <v>198</v>
      </c>
      <c r="G133" s="244"/>
      <c r="H133" s="247">
        <v>95.299999999999997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AT133" s="253" t="s">
        <v>145</v>
      </c>
      <c r="AU133" s="253" t="s">
        <v>82</v>
      </c>
      <c r="AV133" s="12" t="s">
        <v>82</v>
      </c>
      <c r="AW133" s="12" t="s">
        <v>36</v>
      </c>
      <c r="AX133" s="12" t="s">
        <v>80</v>
      </c>
      <c r="AY133" s="253" t="s">
        <v>136</v>
      </c>
    </row>
    <row r="134" s="1" customFormat="1" ht="16.5" customHeight="1">
      <c r="B134" s="45"/>
      <c r="C134" s="220" t="s">
        <v>226</v>
      </c>
      <c r="D134" s="220" t="s">
        <v>138</v>
      </c>
      <c r="E134" s="221" t="s">
        <v>227</v>
      </c>
      <c r="F134" s="222" t="s">
        <v>228</v>
      </c>
      <c r="G134" s="223" t="s">
        <v>141</v>
      </c>
      <c r="H134" s="224">
        <v>285.89999999999998</v>
      </c>
      <c r="I134" s="225"/>
      <c r="J134" s="226">
        <f>ROUND(I134*H134,2)</f>
        <v>0</v>
      </c>
      <c r="K134" s="222" t="s">
        <v>142</v>
      </c>
      <c r="L134" s="71"/>
      <c r="M134" s="227" t="s">
        <v>21</v>
      </c>
      <c r="N134" s="228" t="s">
        <v>43</v>
      </c>
      <c r="O134" s="46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AR134" s="23" t="s">
        <v>143</v>
      </c>
      <c r="AT134" s="23" t="s">
        <v>138</v>
      </c>
      <c r="AU134" s="23" t="s">
        <v>82</v>
      </c>
      <c r="AY134" s="23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23" t="s">
        <v>80</v>
      </c>
      <c r="BK134" s="231">
        <f>ROUND(I134*H134,2)</f>
        <v>0</v>
      </c>
      <c r="BL134" s="23" t="s">
        <v>143</v>
      </c>
      <c r="BM134" s="23" t="s">
        <v>229</v>
      </c>
    </row>
    <row r="135" s="11" customFormat="1">
      <c r="B135" s="232"/>
      <c r="C135" s="233"/>
      <c r="D135" s="234" t="s">
        <v>145</v>
      </c>
      <c r="E135" s="235" t="s">
        <v>21</v>
      </c>
      <c r="F135" s="236" t="s">
        <v>230</v>
      </c>
      <c r="G135" s="233"/>
      <c r="H135" s="235" t="s">
        <v>21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145</v>
      </c>
      <c r="AU135" s="242" t="s">
        <v>82</v>
      </c>
      <c r="AV135" s="11" t="s">
        <v>80</v>
      </c>
      <c r="AW135" s="11" t="s">
        <v>36</v>
      </c>
      <c r="AX135" s="11" t="s">
        <v>72</v>
      </c>
      <c r="AY135" s="242" t="s">
        <v>136</v>
      </c>
    </row>
    <row r="136" s="12" customFormat="1">
      <c r="B136" s="243"/>
      <c r="C136" s="244"/>
      <c r="D136" s="234" t="s">
        <v>145</v>
      </c>
      <c r="E136" s="245" t="s">
        <v>21</v>
      </c>
      <c r="F136" s="246" t="s">
        <v>231</v>
      </c>
      <c r="G136" s="244"/>
      <c r="H136" s="247">
        <v>285.89999999999998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AT136" s="253" t="s">
        <v>145</v>
      </c>
      <c r="AU136" s="253" t="s">
        <v>82</v>
      </c>
      <c r="AV136" s="12" t="s">
        <v>82</v>
      </c>
      <c r="AW136" s="12" t="s">
        <v>36</v>
      </c>
      <c r="AX136" s="12" t="s">
        <v>80</v>
      </c>
      <c r="AY136" s="253" t="s">
        <v>136</v>
      </c>
    </row>
    <row r="137" s="1" customFormat="1" ht="16.5" customHeight="1">
      <c r="B137" s="45"/>
      <c r="C137" s="220" t="s">
        <v>232</v>
      </c>
      <c r="D137" s="220" t="s">
        <v>138</v>
      </c>
      <c r="E137" s="221" t="s">
        <v>233</v>
      </c>
      <c r="F137" s="222" t="s">
        <v>234</v>
      </c>
      <c r="G137" s="223" t="s">
        <v>161</v>
      </c>
      <c r="H137" s="224">
        <v>2.383</v>
      </c>
      <c r="I137" s="225"/>
      <c r="J137" s="226">
        <f>ROUND(I137*H137,2)</f>
        <v>0</v>
      </c>
      <c r="K137" s="222" t="s">
        <v>142</v>
      </c>
      <c r="L137" s="71"/>
      <c r="M137" s="227" t="s">
        <v>21</v>
      </c>
      <c r="N137" s="228" t="s">
        <v>43</v>
      </c>
      <c r="O137" s="46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AR137" s="23" t="s">
        <v>143</v>
      </c>
      <c r="AT137" s="23" t="s">
        <v>138</v>
      </c>
      <c r="AU137" s="23" t="s">
        <v>82</v>
      </c>
      <c r="AY137" s="23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3" t="s">
        <v>80</v>
      </c>
      <c r="BK137" s="231">
        <f>ROUND(I137*H137,2)</f>
        <v>0</v>
      </c>
      <c r="BL137" s="23" t="s">
        <v>143</v>
      </c>
      <c r="BM137" s="23" t="s">
        <v>235</v>
      </c>
    </row>
    <row r="138" s="12" customFormat="1">
      <c r="B138" s="243"/>
      <c r="C138" s="244"/>
      <c r="D138" s="234" t="s">
        <v>145</v>
      </c>
      <c r="E138" s="245" t="s">
        <v>21</v>
      </c>
      <c r="F138" s="246" t="s">
        <v>236</v>
      </c>
      <c r="G138" s="244"/>
      <c r="H138" s="247">
        <v>2.383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AT138" s="253" t="s">
        <v>145</v>
      </c>
      <c r="AU138" s="253" t="s">
        <v>82</v>
      </c>
      <c r="AV138" s="12" t="s">
        <v>82</v>
      </c>
      <c r="AW138" s="12" t="s">
        <v>36</v>
      </c>
      <c r="AX138" s="12" t="s">
        <v>80</v>
      </c>
      <c r="AY138" s="253" t="s">
        <v>136</v>
      </c>
    </row>
    <row r="139" s="10" customFormat="1" ht="29.88" customHeight="1">
      <c r="B139" s="204"/>
      <c r="C139" s="205"/>
      <c r="D139" s="206" t="s">
        <v>71</v>
      </c>
      <c r="E139" s="218" t="s">
        <v>82</v>
      </c>
      <c r="F139" s="218" t="s">
        <v>237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SUM(P140:P146)</f>
        <v>0</v>
      </c>
      <c r="Q139" s="212"/>
      <c r="R139" s="213">
        <f>SUM(R140:R146)</f>
        <v>0.0077682999999999988</v>
      </c>
      <c r="S139" s="212"/>
      <c r="T139" s="214">
        <f>SUM(T140:T146)</f>
        <v>0</v>
      </c>
      <c r="AR139" s="215" t="s">
        <v>80</v>
      </c>
      <c r="AT139" s="216" t="s">
        <v>71</v>
      </c>
      <c r="AU139" s="216" t="s">
        <v>80</v>
      </c>
      <c r="AY139" s="215" t="s">
        <v>136</v>
      </c>
      <c r="BK139" s="217">
        <f>SUM(BK140:BK146)</f>
        <v>0</v>
      </c>
    </row>
    <row r="140" s="1" customFormat="1" ht="25.5" customHeight="1">
      <c r="B140" s="45"/>
      <c r="C140" s="220" t="s">
        <v>238</v>
      </c>
      <c r="D140" s="220" t="s">
        <v>138</v>
      </c>
      <c r="E140" s="221" t="s">
        <v>239</v>
      </c>
      <c r="F140" s="222" t="s">
        <v>240</v>
      </c>
      <c r="G140" s="223" t="s">
        <v>161</v>
      </c>
      <c r="H140" s="224">
        <v>0.996</v>
      </c>
      <c r="I140" s="225"/>
      <c r="J140" s="226">
        <f>ROUND(I140*H140,2)</f>
        <v>0</v>
      </c>
      <c r="K140" s="222" t="s">
        <v>142</v>
      </c>
      <c r="L140" s="71"/>
      <c r="M140" s="227" t="s">
        <v>21</v>
      </c>
      <c r="N140" s="228" t="s">
        <v>43</v>
      </c>
      <c r="O140" s="46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AR140" s="23" t="s">
        <v>143</v>
      </c>
      <c r="AT140" s="23" t="s">
        <v>138</v>
      </c>
      <c r="AU140" s="23" t="s">
        <v>82</v>
      </c>
      <c r="AY140" s="23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23" t="s">
        <v>80</v>
      </c>
      <c r="BK140" s="231">
        <f>ROUND(I140*H140,2)</f>
        <v>0</v>
      </c>
      <c r="BL140" s="23" t="s">
        <v>143</v>
      </c>
      <c r="BM140" s="23" t="s">
        <v>241</v>
      </c>
    </row>
    <row r="141" s="11" customFormat="1">
      <c r="B141" s="232"/>
      <c r="C141" s="233"/>
      <c r="D141" s="234" t="s">
        <v>145</v>
      </c>
      <c r="E141" s="235" t="s">
        <v>21</v>
      </c>
      <c r="F141" s="236" t="s">
        <v>242</v>
      </c>
      <c r="G141" s="233"/>
      <c r="H141" s="235" t="s">
        <v>21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145</v>
      </c>
      <c r="AU141" s="242" t="s">
        <v>82</v>
      </c>
      <c r="AV141" s="11" t="s">
        <v>80</v>
      </c>
      <c r="AW141" s="11" t="s">
        <v>36</v>
      </c>
      <c r="AX141" s="11" t="s">
        <v>72</v>
      </c>
      <c r="AY141" s="242" t="s">
        <v>136</v>
      </c>
    </row>
    <row r="142" s="12" customFormat="1">
      <c r="B142" s="243"/>
      <c r="C142" s="244"/>
      <c r="D142" s="234" t="s">
        <v>145</v>
      </c>
      <c r="E142" s="245" t="s">
        <v>21</v>
      </c>
      <c r="F142" s="246" t="s">
        <v>243</v>
      </c>
      <c r="G142" s="244"/>
      <c r="H142" s="247">
        <v>0.996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AT142" s="253" t="s">
        <v>145</v>
      </c>
      <c r="AU142" s="253" t="s">
        <v>82</v>
      </c>
      <c r="AV142" s="12" t="s">
        <v>82</v>
      </c>
      <c r="AW142" s="12" t="s">
        <v>36</v>
      </c>
      <c r="AX142" s="12" t="s">
        <v>80</v>
      </c>
      <c r="AY142" s="253" t="s">
        <v>136</v>
      </c>
    </row>
    <row r="143" s="1" customFormat="1" ht="25.5" customHeight="1">
      <c r="B143" s="45"/>
      <c r="C143" s="220" t="s">
        <v>244</v>
      </c>
      <c r="D143" s="220" t="s">
        <v>138</v>
      </c>
      <c r="E143" s="221" t="s">
        <v>245</v>
      </c>
      <c r="F143" s="222" t="s">
        <v>246</v>
      </c>
      <c r="G143" s="223" t="s">
        <v>141</v>
      </c>
      <c r="H143" s="224">
        <v>11.859999999999999</v>
      </c>
      <c r="I143" s="225"/>
      <c r="J143" s="226">
        <f>ROUND(I143*H143,2)</f>
        <v>0</v>
      </c>
      <c r="K143" s="222" t="s">
        <v>142</v>
      </c>
      <c r="L143" s="71"/>
      <c r="M143" s="227" t="s">
        <v>21</v>
      </c>
      <c r="N143" s="228" t="s">
        <v>43</v>
      </c>
      <c r="O143" s="46"/>
      <c r="P143" s="229">
        <f>O143*H143</f>
        <v>0</v>
      </c>
      <c r="Q143" s="229">
        <v>0.00031</v>
      </c>
      <c r="R143" s="229">
        <f>Q143*H143</f>
        <v>0.0036765999999999999</v>
      </c>
      <c r="S143" s="229">
        <v>0</v>
      </c>
      <c r="T143" s="230">
        <f>S143*H143</f>
        <v>0</v>
      </c>
      <c r="AR143" s="23" t="s">
        <v>143</v>
      </c>
      <c r="AT143" s="23" t="s">
        <v>138</v>
      </c>
      <c r="AU143" s="23" t="s">
        <v>82</v>
      </c>
      <c r="AY143" s="23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3" t="s">
        <v>80</v>
      </c>
      <c r="BK143" s="231">
        <f>ROUND(I143*H143,2)</f>
        <v>0</v>
      </c>
      <c r="BL143" s="23" t="s">
        <v>143</v>
      </c>
      <c r="BM143" s="23" t="s">
        <v>247</v>
      </c>
    </row>
    <row r="144" s="12" customFormat="1">
      <c r="B144" s="243"/>
      <c r="C144" s="244"/>
      <c r="D144" s="234" t="s">
        <v>145</v>
      </c>
      <c r="E144" s="245" t="s">
        <v>21</v>
      </c>
      <c r="F144" s="246" t="s">
        <v>248</v>
      </c>
      <c r="G144" s="244"/>
      <c r="H144" s="247">
        <v>11.859999999999999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AT144" s="253" t="s">
        <v>145</v>
      </c>
      <c r="AU144" s="253" t="s">
        <v>82</v>
      </c>
      <c r="AV144" s="12" t="s">
        <v>82</v>
      </c>
      <c r="AW144" s="12" t="s">
        <v>36</v>
      </c>
      <c r="AX144" s="12" t="s">
        <v>80</v>
      </c>
      <c r="AY144" s="253" t="s">
        <v>136</v>
      </c>
    </row>
    <row r="145" s="1" customFormat="1" ht="16.5" customHeight="1">
      <c r="B145" s="45"/>
      <c r="C145" s="254" t="s">
        <v>9</v>
      </c>
      <c r="D145" s="254" t="s">
        <v>200</v>
      </c>
      <c r="E145" s="255" t="s">
        <v>249</v>
      </c>
      <c r="F145" s="256" t="s">
        <v>250</v>
      </c>
      <c r="G145" s="257" t="s">
        <v>141</v>
      </c>
      <c r="H145" s="258">
        <v>13.638999999999999</v>
      </c>
      <c r="I145" s="259"/>
      <c r="J145" s="260">
        <f>ROUND(I145*H145,2)</f>
        <v>0</v>
      </c>
      <c r="K145" s="256" t="s">
        <v>142</v>
      </c>
      <c r="L145" s="261"/>
      <c r="M145" s="262" t="s">
        <v>21</v>
      </c>
      <c r="N145" s="263" t="s">
        <v>43</v>
      </c>
      <c r="O145" s="46"/>
      <c r="P145" s="229">
        <f>O145*H145</f>
        <v>0</v>
      </c>
      <c r="Q145" s="229">
        <v>0.00029999999999999997</v>
      </c>
      <c r="R145" s="229">
        <f>Q145*H145</f>
        <v>0.0040916999999999993</v>
      </c>
      <c r="S145" s="229">
        <v>0</v>
      </c>
      <c r="T145" s="230">
        <f>S145*H145</f>
        <v>0</v>
      </c>
      <c r="AR145" s="23" t="s">
        <v>181</v>
      </c>
      <c r="AT145" s="23" t="s">
        <v>200</v>
      </c>
      <c r="AU145" s="23" t="s">
        <v>82</v>
      </c>
      <c r="AY145" s="23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23" t="s">
        <v>80</v>
      </c>
      <c r="BK145" s="231">
        <f>ROUND(I145*H145,2)</f>
        <v>0</v>
      </c>
      <c r="BL145" s="23" t="s">
        <v>143</v>
      </c>
      <c r="BM145" s="23" t="s">
        <v>251</v>
      </c>
    </row>
    <row r="146" s="12" customFormat="1">
      <c r="B146" s="243"/>
      <c r="C146" s="244"/>
      <c r="D146" s="234" t="s">
        <v>145</v>
      </c>
      <c r="E146" s="245" t="s">
        <v>21</v>
      </c>
      <c r="F146" s="246" t="s">
        <v>252</v>
      </c>
      <c r="G146" s="244"/>
      <c r="H146" s="247">
        <v>13.638999999999999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AT146" s="253" t="s">
        <v>145</v>
      </c>
      <c r="AU146" s="253" t="s">
        <v>82</v>
      </c>
      <c r="AV146" s="12" t="s">
        <v>82</v>
      </c>
      <c r="AW146" s="12" t="s">
        <v>36</v>
      </c>
      <c r="AX146" s="12" t="s">
        <v>80</v>
      </c>
      <c r="AY146" s="253" t="s">
        <v>136</v>
      </c>
    </row>
    <row r="147" s="10" customFormat="1" ht="29.88" customHeight="1">
      <c r="B147" s="204"/>
      <c r="C147" s="205"/>
      <c r="D147" s="206" t="s">
        <v>71</v>
      </c>
      <c r="E147" s="218" t="s">
        <v>153</v>
      </c>
      <c r="F147" s="218" t="s">
        <v>253</v>
      </c>
      <c r="G147" s="205"/>
      <c r="H147" s="205"/>
      <c r="I147" s="208"/>
      <c r="J147" s="219">
        <f>BK147</f>
        <v>0</v>
      </c>
      <c r="K147" s="205"/>
      <c r="L147" s="210"/>
      <c r="M147" s="211"/>
      <c r="N147" s="212"/>
      <c r="O147" s="212"/>
      <c r="P147" s="213">
        <f>SUM(P148:P150)</f>
        <v>0</v>
      </c>
      <c r="Q147" s="212"/>
      <c r="R147" s="213">
        <f>SUM(R148:R150)</f>
        <v>0</v>
      </c>
      <c r="S147" s="212"/>
      <c r="T147" s="214">
        <f>SUM(T148:T150)</f>
        <v>0</v>
      </c>
      <c r="AR147" s="215" t="s">
        <v>80</v>
      </c>
      <c r="AT147" s="216" t="s">
        <v>71</v>
      </c>
      <c r="AU147" s="216" t="s">
        <v>80</v>
      </c>
      <c r="AY147" s="215" t="s">
        <v>136</v>
      </c>
      <c r="BK147" s="217">
        <f>SUM(BK148:BK150)</f>
        <v>0</v>
      </c>
    </row>
    <row r="148" s="1" customFormat="1" ht="16.5" customHeight="1">
      <c r="B148" s="45"/>
      <c r="C148" s="220" t="s">
        <v>254</v>
      </c>
      <c r="D148" s="220" t="s">
        <v>138</v>
      </c>
      <c r="E148" s="221" t="s">
        <v>255</v>
      </c>
      <c r="F148" s="222" t="s">
        <v>256</v>
      </c>
      <c r="G148" s="223" t="s">
        <v>161</v>
      </c>
      <c r="H148" s="224">
        <v>3.1349999999999998</v>
      </c>
      <c r="I148" s="225"/>
      <c r="J148" s="226">
        <f>ROUND(I148*H148,2)</f>
        <v>0</v>
      </c>
      <c r="K148" s="222" t="s">
        <v>142</v>
      </c>
      <c r="L148" s="71"/>
      <c r="M148" s="227" t="s">
        <v>21</v>
      </c>
      <c r="N148" s="228" t="s">
        <v>43</v>
      </c>
      <c r="O148" s="46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AR148" s="23" t="s">
        <v>143</v>
      </c>
      <c r="AT148" s="23" t="s">
        <v>138</v>
      </c>
      <c r="AU148" s="23" t="s">
        <v>82</v>
      </c>
      <c r="AY148" s="23" t="s">
        <v>136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3" t="s">
        <v>80</v>
      </c>
      <c r="BK148" s="231">
        <f>ROUND(I148*H148,2)</f>
        <v>0</v>
      </c>
      <c r="BL148" s="23" t="s">
        <v>143</v>
      </c>
      <c r="BM148" s="23" t="s">
        <v>257</v>
      </c>
    </row>
    <row r="149" s="11" customFormat="1">
      <c r="B149" s="232"/>
      <c r="C149" s="233"/>
      <c r="D149" s="234" t="s">
        <v>145</v>
      </c>
      <c r="E149" s="235" t="s">
        <v>21</v>
      </c>
      <c r="F149" s="236" t="s">
        <v>185</v>
      </c>
      <c r="G149" s="233"/>
      <c r="H149" s="235" t="s">
        <v>21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145</v>
      </c>
      <c r="AU149" s="242" t="s">
        <v>82</v>
      </c>
      <c r="AV149" s="11" t="s">
        <v>80</v>
      </c>
      <c r="AW149" s="11" t="s">
        <v>36</v>
      </c>
      <c r="AX149" s="11" t="s">
        <v>72</v>
      </c>
      <c r="AY149" s="242" t="s">
        <v>136</v>
      </c>
    </row>
    <row r="150" s="12" customFormat="1">
      <c r="B150" s="243"/>
      <c r="C150" s="244"/>
      <c r="D150" s="234" t="s">
        <v>145</v>
      </c>
      <c r="E150" s="245" t="s">
        <v>21</v>
      </c>
      <c r="F150" s="246" t="s">
        <v>258</v>
      </c>
      <c r="G150" s="244"/>
      <c r="H150" s="247">
        <v>3.1349999999999998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AT150" s="253" t="s">
        <v>145</v>
      </c>
      <c r="AU150" s="253" t="s">
        <v>82</v>
      </c>
      <c r="AV150" s="12" t="s">
        <v>82</v>
      </c>
      <c r="AW150" s="12" t="s">
        <v>36</v>
      </c>
      <c r="AX150" s="12" t="s">
        <v>80</v>
      </c>
      <c r="AY150" s="253" t="s">
        <v>136</v>
      </c>
    </row>
    <row r="151" s="10" customFormat="1" ht="29.88" customHeight="1">
      <c r="B151" s="204"/>
      <c r="C151" s="205"/>
      <c r="D151" s="206" t="s">
        <v>71</v>
      </c>
      <c r="E151" s="218" t="s">
        <v>164</v>
      </c>
      <c r="F151" s="218" t="s">
        <v>259</v>
      </c>
      <c r="G151" s="205"/>
      <c r="H151" s="205"/>
      <c r="I151" s="208"/>
      <c r="J151" s="219">
        <f>BK151</f>
        <v>0</v>
      </c>
      <c r="K151" s="205"/>
      <c r="L151" s="210"/>
      <c r="M151" s="211"/>
      <c r="N151" s="212"/>
      <c r="O151" s="212"/>
      <c r="P151" s="213">
        <f>SUM(P152:P175)</f>
        <v>0</v>
      </c>
      <c r="Q151" s="212"/>
      <c r="R151" s="213">
        <f>SUM(R152:R175)</f>
        <v>0</v>
      </c>
      <c r="S151" s="212"/>
      <c r="T151" s="214">
        <f>SUM(T152:T175)</f>
        <v>0</v>
      </c>
      <c r="AR151" s="215" t="s">
        <v>80</v>
      </c>
      <c r="AT151" s="216" t="s">
        <v>71</v>
      </c>
      <c r="AU151" s="216" t="s">
        <v>80</v>
      </c>
      <c r="AY151" s="215" t="s">
        <v>136</v>
      </c>
      <c r="BK151" s="217">
        <f>SUM(BK152:BK175)</f>
        <v>0</v>
      </c>
    </row>
    <row r="152" s="1" customFormat="1" ht="16.5" customHeight="1">
      <c r="B152" s="45"/>
      <c r="C152" s="220" t="s">
        <v>260</v>
      </c>
      <c r="D152" s="220" t="s">
        <v>138</v>
      </c>
      <c r="E152" s="221" t="s">
        <v>261</v>
      </c>
      <c r="F152" s="222" t="s">
        <v>262</v>
      </c>
      <c r="G152" s="223" t="s">
        <v>141</v>
      </c>
      <c r="H152" s="224">
        <v>73.799999999999997</v>
      </c>
      <c r="I152" s="225"/>
      <c r="J152" s="226">
        <f>ROUND(I152*H152,2)</f>
        <v>0</v>
      </c>
      <c r="K152" s="222" t="s">
        <v>142</v>
      </c>
      <c r="L152" s="71"/>
      <c r="M152" s="227" t="s">
        <v>21</v>
      </c>
      <c r="N152" s="228" t="s">
        <v>43</v>
      </c>
      <c r="O152" s="46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AR152" s="23" t="s">
        <v>143</v>
      </c>
      <c r="AT152" s="23" t="s">
        <v>138</v>
      </c>
      <c r="AU152" s="23" t="s">
        <v>82</v>
      </c>
      <c r="AY152" s="23" t="s">
        <v>136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3" t="s">
        <v>80</v>
      </c>
      <c r="BK152" s="231">
        <f>ROUND(I152*H152,2)</f>
        <v>0</v>
      </c>
      <c r="BL152" s="23" t="s">
        <v>143</v>
      </c>
      <c r="BM152" s="23" t="s">
        <v>263</v>
      </c>
    </row>
    <row r="153" s="11" customFormat="1">
      <c r="B153" s="232"/>
      <c r="C153" s="233"/>
      <c r="D153" s="234" t="s">
        <v>145</v>
      </c>
      <c r="E153" s="235" t="s">
        <v>21</v>
      </c>
      <c r="F153" s="236" t="s">
        <v>185</v>
      </c>
      <c r="G153" s="233"/>
      <c r="H153" s="235" t="s">
        <v>21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145</v>
      </c>
      <c r="AU153" s="242" t="s">
        <v>82</v>
      </c>
      <c r="AV153" s="11" t="s">
        <v>80</v>
      </c>
      <c r="AW153" s="11" t="s">
        <v>36</v>
      </c>
      <c r="AX153" s="11" t="s">
        <v>72</v>
      </c>
      <c r="AY153" s="242" t="s">
        <v>136</v>
      </c>
    </row>
    <row r="154" s="11" customFormat="1">
      <c r="B154" s="232"/>
      <c r="C154" s="233"/>
      <c r="D154" s="234" t="s">
        <v>145</v>
      </c>
      <c r="E154" s="235" t="s">
        <v>21</v>
      </c>
      <c r="F154" s="236" t="s">
        <v>151</v>
      </c>
      <c r="G154" s="233"/>
      <c r="H154" s="235" t="s">
        <v>21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145</v>
      </c>
      <c r="AU154" s="242" t="s">
        <v>82</v>
      </c>
      <c r="AV154" s="11" t="s">
        <v>80</v>
      </c>
      <c r="AW154" s="11" t="s">
        <v>36</v>
      </c>
      <c r="AX154" s="11" t="s">
        <v>72</v>
      </c>
      <c r="AY154" s="242" t="s">
        <v>136</v>
      </c>
    </row>
    <row r="155" s="11" customFormat="1">
      <c r="B155" s="232"/>
      <c r="C155" s="233"/>
      <c r="D155" s="234" t="s">
        <v>145</v>
      </c>
      <c r="E155" s="235" t="s">
        <v>21</v>
      </c>
      <c r="F155" s="236" t="s">
        <v>264</v>
      </c>
      <c r="G155" s="233"/>
      <c r="H155" s="235" t="s">
        <v>21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145</v>
      </c>
      <c r="AU155" s="242" t="s">
        <v>82</v>
      </c>
      <c r="AV155" s="11" t="s">
        <v>80</v>
      </c>
      <c r="AW155" s="11" t="s">
        <v>36</v>
      </c>
      <c r="AX155" s="11" t="s">
        <v>72</v>
      </c>
      <c r="AY155" s="242" t="s">
        <v>136</v>
      </c>
    </row>
    <row r="156" s="12" customFormat="1">
      <c r="B156" s="243"/>
      <c r="C156" s="244"/>
      <c r="D156" s="234" t="s">
        <v>145</v>
      </c>
      <c r="E156" s="245" t="s">
        <v>21</v>
      </c>
      <c r="F156" s="246" t="s">
        <v>265</v>
      </c>
      <c r="G156" s="244"/>
      <c r="H156" s="247">
        <v>36.899999999999999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AT156" s="253" t="s">
        <v>145</v>
      </c>
      <c r="AU156" s="253" t="s">
        <v>82</v>
      </c>
      <c r="AV156" s="12" t="s">
        <v>82</v>
      </c>
      <c r="AW156" s="12" t="s">
        <v>36</v>
      </c>
      <c r="AX156" s="12" t="s">
        <v>72</v>
      </c>
      <c r="AY156" s="253" t="s">
        <v>136</v>
      </c>
    </row>
    <row r="157" s="11" customFormat="1">
      <c r="B157" s="232"/>
      <c r="C157" s="233"/>
      <c r="D157" s="234" t="s">
        <v>145</v>
      </c>
      <c r="E157" s="235" t="s">
        <v>21</v>
      </c>
      <c r="F157" s="236" t="s">
        <v>266</v>
      </c>
      <c r="G157" s="233"/>
      <c r="H157" s="235" t="s">
        <v>21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145</v>
      </c>
      <c r="AU157" s="242" t="s">
        <v>82</v>
      </c>
      <c r="AV157" s="11" t="s">
        <v>80</v>
      </c>
      <c r="AW157" s="11" t="s">
        <v>36</v>
      </c>
      <c r="AX157" s="11" t="s">
        <v>72</v>
      </c>
      <c r="AY157" s="242" t="s">
        <v>136</v>
      </c>
    </row>
    <row r="158" s="12" customFormat="1">
      <c r="B158" s="243"/>
      <c r="C158" s="244"/>
      <c r="D158" s="234" t="s">
        <v>145</v>
      </c>
      <c r="E158" s="245" t="s">
        <v>21</v>
      </c>
      <c r="F158" s="246" t="s">
        <v>265</v>
      </c>
      <c r="G158" s="244"/>
      <c r="H158" s="247">
        <v>36.899999999999999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AT158" s="253" t="s">
        <v>145</v>
      </c>
      <c r="AU158" s="253" t="s">
        <v>82</v>
      </c>
      <c r="AV158" s="12" t="s">
        <v>82</v>
      </c>
      <c r="AW158" s="12" t="s">
        <v>36</v>
      </c>
      <c r="AX158" s="12" t="s">
        <v>72</v>
      </c>
      <c r="AY158" s="253" t="s">
        <v>136</v>
      </c>
    </row>
    <row r="159" s="13" customFormat="1">
      <c r="B159" s="264"/>
      <c r="C159" s="265"/>
      <c r="D159" s="234" t="s">
        <v>145</v>
      </c>
      <c r="E159" s="266" t="s">
        <v>21</v>
      </c>
      <c r="F159" s="267" t="s">
        <v>267</v>
      </c>
      <c r="G159" s="265"/>
      <c r="H159" s="268">
        <v>73.799999999999997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AT159" s="274" t="s">
        <v>145</v>
      </c>
      <c r="AU159" s="274" t="s">
        <v>82</v>
      </c>
      <c r="AV159" s="13" t="s">
        <v>143</v>
      </c>
      <c r="AW159" s="13" t="s">
        <v>36</v>
      </c>
      <c r="AX159" s="13" t="s">
        <v>80</v>
      </c>
      <c r="AY159" s="274" t="s">
        <v>136</v>
      </c>
    </row>
    <row r="160" s="1" customFormat="1" ht="25.5" customHeight="1">
      <c r="B160" s="45"/>
      <c r="C160" s="220" t="s">
        <v>268</v>
      </c>
      <c r="D160" s="220" t="s">
        <v>138</v>
      </c>
      <c r="E160" s="221" t="s">
        <v>269</v>
      </c>
      <c r="F160" s="222" t="s">
        <v>270</v>
      </c>
      <c r="G160" s="223" t="s">
        <v>141</v>
      </c>
      <c r="H160" s="224">
        <v>805.29999999999995</v>
      </c>
      <c r="I160" s="225"/>
      <c r="J160" s="226">
        <f>ROUND(I160*H160,2)</f>
        <v>0</v>
      </c>
      <c r="K160" s="222" t="s">
        <v>142</v>
      </c>
      <c r="L160" s="71"/>
      <c r="M160" s="227" t="s">
        <v>21</v>
      </c>
      <c r="N160" s="228" t="s">
        <v>43</v>
      </c>
      <c r="O160" s="46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AR160" s="23" t="s">
        <v>143</v>
      </c>
      <c r="AT160" s="23" t="s">
        <v>138</v>
      </c>
      <c r="AU160" s="23" t="s">
        <v>82</v>
      </c>
      <c r="AY160" s="23" t="s">
        <v>136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80</v>
      </c>
      <c r="BK160" s="231">
        <f>ROUND(I160*H160,2)</f>
        <v>0</v>
      </c>
      <c r="BL160" s="23" t="s">
        <v>143</v>
      </c>
      <c r="BM160" s="23" t="s">
        <v>271</v>
      </c>
    </row>
    <row r="161" s="11" customFormat="1">
      <c r="B161" s="232"/>
      <c r="C161" s="233"/>
      <c r="D161" s="234" t="s">
        <v>145</v>
      </c>
      <c r="E161" s="235" t="s">
        <v>21</v>
      </c>
      <c r="F161" s="236" t="s">
        <v>185</v>
      </c>
      <c r="G161" s="233"/>
      <c r="H161" s="235" t="s">
        <v>21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145</v>
      </c>
      <c r="AU161" s="242" t="s">
        <v>82</v>
      </c>
      <c r="AV161" s="11" t="s">
        <v>80</v>
      </c>
      <c r="AW161" s="11" t="s">
        <v>36</v>
      </c>
      <c r="AX161" s="11" t="s">
        <v>72</v>
      </c>
      <c r="AY161" s="242" t="s">
        <v>136</v>
      </c>
    </row>
    <row r="162" s="12" customFormat="1">
      <c r="B162" s="243"/>
      <c r="C162" s="244"/>
      <c r="D162" s="234" t="s">
        <v>145</v>
      </c>
      <c r="E162" s="245" t="s">
        <v>21</v>
      </c>
      <c r="F162" s="246" t="s">
        <v>210</v>
      </c>
      <c r="G162" s="244"/>
      <c r="H162" s="247">
        <v>805.29999999999995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AT162" s="253" t="s">
        <v>145</v>
      </c>
      <c r="AU162" s="253" t="s">
        <v>82</v>
      </c>
      <c r="AV162" s="12" t="s">
        <v>82</v>
      </c>
      <c r="AW162" s="12" t="s">
        <v>36</v>
      </c>
      <c r="AX162" s="12" t="s">
        <v>80</v>
      </c>
      <c r="AY162" s="253" t="s">
        <v>136</v>
      </c>
    </row>
    <row r="163" s="1" customFormat="1" ht="25.5" customHeight="1">
      <c r="B163" s="45"/>
      <c r="C163" s="220" t="s">
        <v>272</v>
      </c>
      <c r="D163" s="220" t="s">
        <v>138</v>
      </c>
      <c r="E163" s="221" t="s">
        <v>273</v>
      </c>
      <c r="F163" s="222" t="s">
        <v>274</v>
      </c>
      <c r="G163" s="223" t="s">
        <v>141</v>
      </c>
      <c r="H163" s="224">
        <v>814.5</v>
      </c>
      <c r="I163" s="225"/>
      <c r="J163" s="226">
        <f>ROUND(I163*H163,2)</f>
        <v>0</v>
      </c>
      <c r="K163" s="222" t="s">
        <v>142</v>
      </c>
      <c r="L163" s="71"/>
      <c r="M163" s="227" t="s">
        <v>21</v>
      </c>
      <c r="N163" s="228" t="s">
        <v>43</v>
      </c>
      <c r="O163" s="46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AR163" s="23" t="s">
        <v>143</v>
      </c>
      <c r="AT163" s="23" t="s">
        <v>138</v>
      </c>
      <c r="AU163" s="23" t="s">
        <v>82</v>
      </c>
      <c r="AY163" s="23" t="s">
        <v>136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23" t="s">
        <v>80</v>
      </c>
      <c r="BK163" s="231">
        <f>ROUND(I163*H163,2)</f>
        <v>0</v>
      </c>
      <c r="BL163" s="23" t="s">
        <v>143</v>
      </c>
      <c r="BM163" s="23" t="s">
        <v>275</v>
      </c>
    </row>
    <row r="164" s="11" customFormat="1">
      <c r="B164" s="232"/>
      <c r="C164" s="233"/>
      <c r="D164" s="234" t="s">
        <v>145</v>
      </c>
      <c r="E164" s="235" t="s">
        <v>21</v>
      </c>
      <c r="F164" s="236" t="s">
        <v>146</v>
      </c>
      <c r="G164" s="233"/>
      <c r="H164" s="235" t="s">
        <v>21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145</v>
      </c>
      <c r="AU164" s="242" t="s">
        <v>82</v>
      </c>
      <c r="AV164" s="11" t="s">
        <v>80</v>
      </c>
      <c r="AW164" s="11" t="s">
        <v>36</v>
      </c>
      <c r="AX164" s="11" t="s">
        <v>72</v>
      </c>
      <c r="AY164" s="242" t="s">
        <v>136</v>
      </c>
    </row>
    <row r="165" s="12" customFormat="1">
      <c r="B165" s="243"/>
      <c r="C165" s="244"/>
      <c r="D165" s="234" t="s">
        <v>145</v>
      </c>
      <c r="E165" s="245" t="s">
        <v>21</v>
      </c>
      <c r="F165" s="246" t="s">
        <v>147</v>
      </c>
      <c r="G165" s="244"/>
      <c r="H165" s="247">
        <v>814.5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AT165" s="253" t="s">
        <v>145</v>
      </c>
      <c r="AU165" s="253" t="s">
        <v>82</v>
      </c>
      <c r="AV165" s="12" t="s">
        <v>82</v>
      </c>
      <c r="AW165" s="12" t="s">
        <v>36</v>
      </c>
      <c r="AX165" s="12" t="s">
        <v>80</v>
      </c>
      <c r="AY165" s="253" t="s">
        <v>136</v>
      </c>
    </row>
    <row r="166" s="1" customFormat="1" ht="16.5" customHeight="1">
      <c r="B166" s="45"/>
      <c r="C166" s="220" t="s">
        <v>276</v>
      </c>
      <c r="D166" s="220" t="s">
        <v>138</v>
      </c>
      <c r="E166" s="221" t="s">
        <v>277</v>
      </c>
      <c r="F166" s="222" t="s">
        <v>278</v>
      </c>
      <c r="G166" s="223" t="s">
        <v>141</v>
      </c>
      <c r="H166" s="224">
        <v>805.29999999999995</v>
      </c>
      <c r="I166" s="225"/>
      <c r="J166" s="226">
        <f>ROUND(I166*H166,2)</f>
        <v>0</v>
      </c>
      <c r="K166" s="222" t="s">
        <v>142</v>
      </c>
      <c r="L166" s="71"/>
      <c r="M166" s="227" t="s">
        <v>21</v>
      </c>
      <c r="N166" s="228" t="s">
        <v>43</v>
      </c>
      <c r="O166" s="46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AR166" s="23" t="s">
        <v>143</v>
      </c>
      <c r="AT166" s="23" t="s">
        <v>138</v>
      </c>
      <c r="AU166" s="23" t="s">
        <v>82</v>
      </c>
      <c r="AY166" s="23" t="s">
        <v>136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3" t="s">
        <v>80</v>
      </c>
      <c r="BK166" s="231">
        <f>ROUND(I166*H166,2)</f>
        <v>0</v>
      </c>
      <c r="BL166" s="23" t="s">
        <v>143</v>
      </c>
      <c r="BM166" s="23" t="s">
        <v>279</v>
      </c>
    </row>
    <row r="167" s="11" customFormat="1">
      <c r="B167" s="232"/>
      <c r="C167" s="233"/>
      <c r="D167" s="234" t="s">
        <v>145</v>
      </c>
      <c r="E167" s="235" t="s">
        <v>21</v>
      </c>
      <c r="F167" s="236" t="s">
        <v>185</v>
      </c>
      <c r="G167" s="233"/>
      <c r="H167" s="235" t="s">
        <v>21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145</v>
      </c>
      <c r="AU167" s="242" t="s">
        <v>82</v>
      </c>
      <c r="AV167" s="11" t="s">
        <v>80</v>
      </c>
      <c r="AW167" s="11" t="s">
        <v>36</v>
      </c>
      <c r="AX167" s="11" t="s">
        <v>72</v>
      </c>
      <c r="AY167" s="242" t="s">
        <v>136</v>
      </c>
    </row>
    <row r="168" s="11" customFormat="1">
      <c r="B168" s="232"/>
      <c r="C168" s="233"/>
      <c r="D168" s="234" t="s">
        <v>145</v>
      </c>
      <c r="E168" s="235" t="s">
        <v>21</v>
      </c>
      <c r="F168" s="236" t="s">
        <v>280</v>
      </c>
      <c r="G168" s="233"/>
      <c r="H168" s="235" t="s">
        <v>21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145</v>
      </c>
      <c r="AU168" s="242" t="s">
        <v>82</v>
      </c>
      <c r="AV168" s="11" t="s">
        <v>80</v>
      </c>
      <c r="AW168" s="11" t="s">
        <v>36</v>
      </c>
      <c r="AX168" s="11" t="s">
        <v>72</v>
      </c>
      <c r="AY168" s="242" t="s">
        <v>136</v>
      </c>
    </row>
    <row r="169" s="12" customFormat="1">
      <c r="B169" s="243"/>
      <c r="C169" s="244"/>
      <c r="D169" s="234" t="s">
        <v>145</v>
      </c>
      <c r="E169" s="245" t="s">
        <v>21</v>
      </c>
      <c r="F169" s="246" t="s">
        <v>210</v>
      </c>
      <c r="G169" s="244"/>
      <c r="H169" s="247">
        <v>805.29999999999995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145</v>
      </c>
      <c r="AU169" s="253" t="s">
        <v>82</v>
      </c>
      <c r="AV169" s="12" t="s">
        <v>82</v>
      </c>
      <c r="AW169" s="12" t="s">
        <v>36</v>
      </c>
      <c r="AX169" s="12" t="s">
        <v>80</v>
      </c>
      <c r="AY169" s="253" t="s">
        <v>136</v>
      </c>
    </row>
    <row r="170" s="1" customFormat="1" ht="16.5" customHeight="1">
      <c r="B170" s="45"/>
      <c r="C170" s="220" t="s">
        <v>281</v>
      </c>
      <c r="D170" s="220" t="s">
        <v>138</v>
      </c>
      <c r="E170" s="221" t="s">
        <v>282</v>
      </c>
      <c r="F170" s="222" t="s">
        <v>283</v>
      </c>
      <c r="G170" s="223" t="s">
        <v>141</v>
      </c>
      <c r="H170" s="224">
        <v>805.29999999999995</v>
      </c>
      <c r="I170" s="225"/>
      <c r="J170" s="226">
        <f>ROUND(I170*H170,2)</f>
        <v>0</v>
      </c>
      <c r="K170" s="222" t="s">
        <v>142</v>
      </c>
      <c r="L170" s="71"/>
      <c r="M170" s="227" t="s">
        <v>21</v>
      </c>
      <c r="N170" s="228" t="s">
        <v>43</v>
      </c>
      <c r="O170" s="46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AR170" s="23" t="s">
        <v>143</v>
      </c>
      <c r="AT170" s="23" t="s">
        <v>138</v>
      </c>
      <c r="AU170" s="23" t="s">
        <v>82</v>
      </c>
      <c r="AY170" s="23" t="s">
        <v>136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3" t="s">
        <v>80</v>
      </c>
      <c r="BK170" s="231">
        <f>ROUND(I170*H170,2)</f>
        <v>0</v>
      </c>
      <c r="BL170" s="23" t="s">
        <v>143</v>
      </c>
      <c r="BM170" s="23" t="s">
        <v>284</v>
      </c>
    </row>
    <row r="171" s="11" customFormat="1">
      <c r="B171" s="232"/>
      <c r="C171" s="233"/>
      <c r="D171" s="234" t="s">
        <v>145</v>
      </c>
      <c r="E171" s="235" t="s">
        <v>21</v>
      </c>
      <c r="F171" s="236" t="s">
        <v>185</v>
      </c>
      <c r="G171" s="233"/>
      <c r="H171" s="235" t="s">
        <v>21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145</v>
      </c>
      <c r="AU171" s="242" t="s">
        <v>82</v>
      </c>
      <c r="AV171" s="11" t="s">
        <v>80</v>
      </c>
      <c r="AW171" s="11" t="s">
        <v>36</v>
      </c>
      <c r="AX171" s="11" t="s">
        <v>72</v>
      </c>
      <c r="AY171" s="242" t="s">
        <v>136</v>
      </c>
    </row>
    <row r="172" s="12" customFormat="1">
      <c r="B172" s="243"/>
      <c r="C172" s="244"/>
      <c r="D172" s="234" t="s">
        <v>145</v>
      </c>
      <c r="E172" s="245" t="s">
        <v>21</v>
      </c>
      <c r="F172" s="246" t="s">
        <v>285</v>
      </c>
      <c r="G172" s="244"/>
      <c r="H172" s="247">
        <v>805.29999999999995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145</v>
      </c>
      <c r="AU172" s="253" t="s">
        <v>82</v>
      </c>
      <c r="AV172" s="12" t="s">
        <v>82</v>
      </c>
      <c r="AW172" s="12" t="s">
        <v>36</v>
      </c>
      <c r="AX172" s="12" t="s">
        <v>80</v>
      </c>
      <c r="AY172" s="253" t="s">
        <v>136</v>
      </c>
    </row>
    <row r="173" s="1" customFormat="1" ht="25.5" customHeight="1">
      <c r="B173" s="45"/>
      <c r="C173" s="220" t="s">
        <v>286</v>
      </c>
      <c r="D173" s="220" t="s">
        <v>138</v>
      </c>
      <c r="E173" s="221" t="s">
        <v>287</v>
      </c>
      <c r="F173" s="222" t="s">
        <v>288</v>
      </c>
      <c r="G173" s="223" t="s">
        <v>141</v>
      </c>
      <c r="H173" s="224">
        <v>805.29999999999995</v>
      </c>
      <c r="I173" s="225"/>
      <c r="J173" s="226">
        <f>ROUND(I173*H173,2)</f>
        <v>0</v>
      </c>
      <c r="K173" s="222" t="s">
        <v>142</v>
      </c>
      <c r="L173" s="71"/>
      <c r="M173" s="227" t="s">
        <v>21</v>
      </c>
      <c r="N173" s="228" t="s">
        <v>43</v>
      </c>
      <c r="O173" s="46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AR173" s="23" t="s">
        <v>143</v>
      </c>
      <c r="AT173" s="23" t="s">
        <v>138</v>
      </c>
      <c r="AU173" s="23" t="s">
        <v>82</v>
      </c>
      <c r="AY173" s="23" t="s">
        <v>136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3" t="s">
        <v>80</v>
      </c>
      <c r="BK173" s="231">
        <f>ROUND(I173*H173,2)</f>
        <v>0</v>
      </c>
      <c r="BL173" s="23" t="s">
        <v>143</v>
      </c>
      <c r="BM173" s="23" t="s">
        <v>289</v>
      </c>
    </row>
    <row r="174" s="11" customFormat="1">
      <c r="B174" s="232"/>
      <c r="C174" s="233"/>
      <c r="D174" s="234" t="s">
        <v>145</v>
      </c>
      <c r="E174" s="235" t="s">
        <v>21</v>
      </c>
      <c r="F174" s="236" t="s">
        <v>185</v>
      </c>
      <c r="G174" s="233"/>
      <c r="H174" s="235" t="s">
        <v>21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145</v>
      </c>
      <c r="AU174" s="242" t="s">
        <v>82</v>
      </c>
      <c r="AV174" s="11" t="s">
        <v>80</v>
      </c>
      <c r="AW174" s="11" t="s">
        <v>36</v>
      </c>
      <c r="AX174" s="11" t="s">
        <v>72</v>
      </c>
      <c r="AY174" s="242" t="s">
        <v>136</v>
      </c>
    </row>
    <row r="175" s="12" customFormat="1">
      <c r="B175" s="243"/>
      <c r="C175" s="244"/>
      <c r="D175" s="234" t="s">
        <v>145</v>
      </c>
      <c r="E175" s="245" t="s">
        <v>21</v>
      </c>
      <c r="F175" s="246" t="s">
        <v>285</v>
      </c>
      <c r="G175" s="244"/>
      <c r="H175" s="247">
        <v>805.29999999999995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145</v>
      </c>
      <c r="AU175" s="253" t="s">
        <v>82</v>
      </c>
      <c r="AV175" s="12" t="s">
        <v>82</v>
      </c>
      <c r="AW175" s="12" t="s">
        <v>36</v>
      </c>
      <c r="AX175" s="12" t="s">
        <v>80</v>
      </c>
      <c r="AY175" s="253" t="s">
        <v>136</v>
      </c>
    </row>
    <row r="176" s="10" customFormat="1" ht="29.88" customHeight="1">
      <c r="B176" s="204"/>
      <c r="C176" s="205"/>
      <c r="D176" s="206" t="s">
        <v>71</v>
      </c>
      <c r="E176" s="218" t="s">
        <v>170</v>
      </c>
      <c r="F176" s="218" t="s">
        <v>290</v>
      </c>
      <c r="G176" s="205"/>
      <c r="H176" s="205"/>
      <c r="I176" s="208"/>
      <c r="J176" s="219">
        <f>BK176</f>
        <v>0</v>
      </c>
      <c r="K176" s="205"/>
      <c r="L176" s="210"/>
      <c r="M176" s="211"/>
      <c r="N176" s="212"/>
      <c r="O176" s="212"/>
      <c r="P176" s="213">
        <f>SUM(P177:P179)</f>
        <v>0</v>
      </c>
      <c r="Q176" s="212"/>
      <c r="R176" s="213">
        <f>SUM(R177:R179)</f>
        <v>0</v>
      </c>
      <c r="S176" s="212"/>
      <c r="T176" s="214">
        <f>SUM(T177:T179)</f>
        <v>0</v>
      </c>
      <c r="AR176" s="215" t="s">
        <v>80</v>
      </c>
      <c r="AT176" s="216" t="s">
        <v>71</v>
      </c>
      <c r="AU176" s="216" t="s">
        <v>80</v>
      </c>
      <c r="AY176" s="215" t="s">
        <v>136</v>
      </c>
      <c r="BK176" s="217">
        <f>SUM(BK177:BK179)</f>
        <v>0</v>
      </c>
    </row>
    <row r="177" s="1" customFormat="1" ht="16.5" customHeight="1">
      <c r="B177" s="45"/>
      <c r="C177" s="220" t="s">
        <v>291</v>
      </c>
      <c r="D177" s="220" t="s">
        <v>138</v>
      </c>
      <c r="E177" s="221" t="s">
        <v>292</v>
      </c>
      <c r="F177" s="222" t="s">
        <v>293</v>
      </c>
      <c r="G177" s="223" t="s">
        <v>141</v>
      </c>
      <c r="H177" s="224">
        <v>7.5999999999999996</v>
      </c>
      <c r="I177" s="225"/>
      <c r="J177" s="226">
        <f>ROUND(I177*H177,2)</f>
        <v>0</v>
      </c>
      <c r="K177" s="222" t="s">
        <v>142</v>
      </c>
      <c r="L177" s="71"/>
      <c r="M177" s="227" t="s">
        <v>21</v>
      </c>
      <c r="N177" s="228" t="s">
        <v>43</v>
      </c>
      <c r="O177" s="46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AR177" s="23" t="s">
        <v>143</v>
      </c>
      <c r="AT177" s="23" t="s">
        <v>138</v>
      </c>
      <c r="AU177" s="23" t="s">
        <v>82</v>
      </c>
      <c r="AY177" s="23" t="s">
        <v>136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23" t="s">
        <v>80</v>
      </c>
      <c r="BK177" s="231">
        <f>ROUND(I177*H177,2)</f>
        <v>0</v>
      </c>
      <c r="BL177" s="23" t="s">
        <v>143</v>
      </c>
      <c r="BM177" s="23" t="s">
        <v>294</v>
      </c>
    </row>
    <row r="178" s="11" customFormat="1">
      <c r="B178" s="232"/>
      <c r="C178" s="233"/>
      <c r="D178" s="234" t="s">
        <v>145</v>
      </c>
      <c r="E178" s="235" t="s">
        <v>21</v>
      </c>
      <c r="F178" s="236" t="s">
        <v>185</v>
      </c>
      <c r="G178" s="233"/>
      <c r="H178" s="235" t="s">
        <v>21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145</v>
      </c>
      <c r="AU178" s="242" t="s">
        <v>82</v>
      </c>
      <c r="AV178" s="11" t="s">
        <v>80</v>
      </c>
      <c r="AW178" s="11" t="s">
        <v>36</v>
      </c>
      <c r="AX178" s="11" t="s">
        <v>72</v>
      </c>
      <c r="AY178" s="242" t="s">
        <v>136</v>
      </c>
    </row>
    <row r="179" s="12" customFormat="1">
      <c r="B179" s="243"/>
      <c r="C179" s="244"/>
      <c r="D179" s="234" t="s">
        <v>145</v>
      </c>
      <c r="E179" s="245" t="s">
        <v>21</v>
      </c>
      <c r="F179" s="246" t="s">
        <v>295</v>
      </c>
      <c r="G179" s="244"/>
      <c r="H179" s="247">
        <v>7.5999999999999996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AT179" s="253" t="s">
        <v>145</v>
      </c>
      <c r="AU179" s="253" t="s">
        <v>82</v>
      </c>
      <c r="AV179" s="12" t="s">
        <v>82</v>
      </c>
      <c r="AW179" s="12" t="s">
        <v>36</v>
      </c>
      <c r="AX179" s="12" t="s">
        <v>80</v>
      </c>
      <c r="AY179" s="253" t="s">
        <v>136</v>
      </c>
    </row>
    <row r="180" s="10" customFormat="1" ht="29.88" customHeight="1">
      <c r="B180" s="204"/>
      <c r="C180" s="205"/>
      <c r="D180" s="206" t="s">
        <v>71</v>
      </c>
      <c r="E180" s="218" t="s">
        <v>188</v>
      </c>
      <c r="F180" s="218" t="s">
        <v>296</v>
      </c>
      <c r="G180" s="205"/>
      <c r="H180" s="205"/>
      <c r="I180" s="208"/>
      <c r="J180" s="219">
        <f>BK180</f>
        <v>0</v>
      </c>
      <c r="K180" s="205"/>
      <c r="L180" s="210"/>
      <c r="M180" s="211"/>
      <c r="N180" s="212"/>
      <c r="O180" s="212"/>
      <c r="P180" s="213">
        <f>SUM(P181:P214)</f>
        <v>0</v>
      </c>
      <c r="Q180" s="212"/>
      <c r="R180" s="213">
        <f>SUM(R181:R214)</f>
        <v>73.192243000000005</v>
      </c>
      <c r="S180" s="212"/>
      <c r="T180" s="214">
        <f>SUM(T181:T214)</f>
        <v>0</v>
      </c>
      <c r="AR180" s="215" t="s">
        <v>80</v>
      </c>
      <c r="AT180" s="216" t="s">
        <v>71</v>
      </c>
      <c r="AU180" s="216" t="s">
        <v>80</v>
      </c>
      <c r="AY180" s="215" t="s">
        <v>136</v>
      </c>
      <c r="BK180" s="217">
        <f>SUM(BK181:BK214)</f>
        <v>0</v>
      </c>
    </row>
    <row r="181" s="1" customFormat="1" ht="16.5" customHeight="1">
      <c r="B181" s="45"/>
      <c r="C181" s="220" t="s">
        <v>297</v>
      </c>
      <c r="D181" s="220" t="s">
        <v>138</v>
      </c>
      <c r="E181" s="221" t="s">
        <v>298</v>
      </c>
      <c r="F181" s="222" t="s">
        <v>299</v>
      </c>
      <c r="G181" s="223" t="s">
        <v>300</v>
      </c>
      <c r="H181" s="224">
        <v>2</v>
      </c>
      <c r="I181" s="225"/>
      <c r="J181" s="226">
        <f>ROUND(I181*H181,2)</f>
        <v>0</v>
      </c>
      <c r="K181" s="222" t="s">
        <v>191</v>
      </c>
      <c r="L181" s="71"/>
      <c r="M181" s="227" t="s">
        <v>21</v>
      </c>
      <c r="N181" s="228" t="s">
        <v>43</v>
      </c>
      <c r="O181" s="46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AR181" s="23" t="s">
        <v>143</v>
      </c>
      <c r="AT181" s="23" t="s">
        <v>138</v>
      </c>
      <c r="AU181" s="23" t="s">
        <v>82</v>
      </c>
      <c r="AY181" s="23" t="s">
        <v>136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23" t="s">
        <v>80</v>
      </c>
      <c r="BK181" s="231">
        <f>ROUND(I181*H181,2)</f>
        <v>0</v>
      </c>
      <c r="BL181" s="23" t="s">
        <v>143</v>
      </c>
      <c r="BM181" s="23" t="s">
        <v>301</v>
      </c>
    </row>
    <row r="182" s="11" customFormat="1">
      <c r="B182" s="232"/>
      <c r="C182" s="233"/>
      <c r="D182" s="234" t="s">
        <v>145</v>
      </c>
      <c r="E182" s="235" t="s">
        <v>21</v>
      </c>
      <c r="F182" s="236" t="s">
        <v>146</v>
      </c>
      <c r="G182" s="233"/>
      <c r="H182" s="235" t="s">
        <v>21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145</v>
      </c>
      <c r="AU182" s="242" t="s">
        <v>82</v>
      </c>
      <c r="AV182" s="11" t="s">
        <v>80</v>
      </c>
      <c r="AW182" s="11" t="s">
        <v>36</v>
      </c>
      <c r="AX182" s="11" t="s">
        <v>72</v>
      </c>
      <c r="AY182" s="242" t="s">
        <v>136</v>
      </c>
    </row>
    <row r="183" s="11" customFormat="1">
      <c r="B183" s="232"/>
      <c r="C183" s="233"/>
      <c r="D183" s="234" t="s">
        <v>145</v>
      </c>
      <c r="E183" s="235" t="s">
        <v>21</v>
      </c>
      <c r="F183" s="236" t="s">
        <v>302</v>
      </c>
      <c r="G183" s="233"/>
      <c r="H183" s="235" t="s">
        <v>21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AT183" s="242" t="s">
        <v>145</v>
      </c>
      <c r="AU183" s="242" t="s">
        <v>82</v>
      </c>
      <c r="AV183" s="11" t="s">
        <v>80</v>
      </c>
      <c r="AW183" s="11" t="s">
        <v>36</v>
      </c>
      <c r="AX183" s="11" t="s">
        <v>72</v>
      </c>
      <c r="AY183" s="242" t="s">
        <v>136</v>
      </c>
    </row>
    <row r="184" s="11" customFormat="1">
      <c r="B184" s="232"/>
      <c r="C184" s="233"/>
      <c r="D184" s="234" t="s">
        <v>145</v>
      </c>
      <c r="E184" s="235" t="s">
        <v>21</v>
      </c>
      <c r="F184" s="236" t="s">
        <v>303</v>
      </c>
      <c r="G184" s="233"/>
      <c r="H184" s="235" t="s">
        <v>21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AT184" s="242" t="s">
        <v>145</v>
      </c>
      <c r="AU184" s="242" t="s">
        <v>82</v>
      </c>
      <c r="AV184" s="11" t="s">
        <v>80</v>
      </c>
      <c r="AW184" s="11" t="s">
        <v>36</v>
      </c>
      <c r="AX184" s="11" t="s">
        <v>72</v>
      </c>
      <c r="AY184" s="242" t="s">
        <v>136</v>
      </c>
    </row>
    <row r="185" s="11" customFormat="1">
      <c r="B185" s="232"/>
      <c r="C185" s="233"/>
      <c r="D185" s="234" t="s">
        <v>145</v>
      </c>
      <c r="E185" s="235" t="s">
        <v>21</v>
      </c>
      <c r="F185" s="236" t="s">
        <v>304</v>
      </c>
      <c r="G185" s="233"/>
      <c r="H185" s="235" t="s">
        <v>21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145</v>
      </c>
      <c r="AU185" s="242" t="s">
        <v>82</v>
      </c>
      <c r="AV185" s="11" t="s">
        <v>80</v>
      </c>
      <c r="AW185" s="11" t="s">
        <v>36</v>
      </c>
      <c r="AX185" s="11" t="s">
        <v>72</v>
      </c>
      <c r="AY185" s="242" t="s">
        <v>136</v>
      </c>
    </row>
    <row r="186" s="12" customFormat="1">
      <c r="B186" s="243"/>
      <c r="C186" s="244"/>
      <c r="D186" s="234" t="s">
        <v>145</v>
      </c>
      <c r="E186" s="245" t="s">
        <v>21</v>
      </c>
      <c r="F186" s="246" t="s">
        <v>82</v>
      </c>
      <c r="G186" s="244"/>
      <c r="H186" s="247">
        <v>2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AT186" s="253" t="s">
        <v>145</v>
      </c>
      <c r="AU186" s="253" t="s">
        <v>82</v>
      </c>
      <c r="AV186" s="12" t="s">
        <v>82</v>
      </c>
      <c r="AW186" s="12" t="s">
        <v>36</v>
      </c>
      <c r="AX186" s="12" t="s">
        <v>80</v>
      </c>
      <c r="AY186" s="253" t="s">
        <v>136</v>
      </c>
    </row>
    <row r="187" s="1" customFormat="1" ht="25.5" customHeight="1">
      <c r="B187" s="45"/>
      <c r="C187" s="220" t="s">
        <v>305</v>
      </c>
      <c r="D187" s="220" t="s">
        <v>138</v>
      </c>
      <c r="E187" s="221" t="s">
        <v>306</v>
      </c>
      <c r="F187" s="222" t="s">
        <v>307</v>
      </c>
      <c r="G187" s="223" t="s">
        <v>300</v>
      </c>
      <c r="H187" s="224">
        <v>2</v>
      </c>
      <c r="I187" s="225"/>
      <c r="J187" s="226">
        <f>ROUND(I187*H187,2)</f>
        <v>0</v>
      </c>
      <c r="K187" s="222" t="s">
        <v>142</v>
      </c>
      <c r="L187" s="71"/>
      <c r="M187" s="227" t="s">
        <v>21</v>
      </c>
      <c r="N187" s="228" t="s">
        <v>43</v>
      </c>
      <c r="O187" s="46"/>
      <c r="P187" s="229">
        <f>O187*H187</f>
        <v>0</v>
      </c>
      <c r="Q187" s="229">
        <v>0.00069999999999999999</v>
      </c>
      <c r="R187" s="229">
        <f>Q187*H187</f>
        <v>0.0014</v>
      </c>
      <c r="S187" s="229">
        <v>0</v>
      </c>
      <c r="T187" s="230">
        <f>S187*H187</f>
        <v>0</v>
      </c>
      <c r="AR187" s="23" t="s">
        <v>143</v>
      </c>
      <c r="AT187" s="23" t="s">
        <v>138</v>
      </c>
      <c r="AU187" s="23" t="s">
        <v>82</v>
      </c>
      <c r="AY187" s="23" t="s">
        <v>136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3" t="s">
        <v>80</v>
      </c>
      <c r="BK187" s="231">
        <f>ROUND(I187*H187,2)</f>
        <v>0</v>
      </c>
      <c r="BL187" s="23" t="s">
        <v>143</v>
      </c>
      <c r="BM187" s="23" t="s">
        <v>308</v>
      </c>
    </row>
    <row r="188" s="11" customFormat="1">
      <c r="B188" s="232"/>
      <c r="C188" s="233"/>
      <c r="D188" s="234" t="s">
        <v>145</v>
      </c>
      <c r="E188" s="235" t="s">
        <v>21</v>
      </c>
      <c r="F188" s="236" t="s">
        <v>146</v>
      </c>
      <c r="G188" s="233"/>
      <c r="H188" s="235" t="s">
        <v>21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145</v>
      </c>
      <c r="AU188" s="242" t="s">
        <v>82</v>
      </c>
      <c r="AV188" s="11" t="s">
        <v>80</v>
      </c>
      <c r="AW188" s="11" t="s">
        <v>36</v>
      </c>
      <c r="AX188" s="11" t="s">
        <v>72</v>
      </c>
      <c r="AY188" s="242" t="s">
        <v>136</v>
      </c>
    </row>
    <row r="189" s="11" customFormat="1">
      <c r="B189" s="232"/>
      <c r="C189" s="233"/>
      <c r="D189" s="234" t="s">
        <v>145</v>
      </c>
      <c r="E189" s="235" t="s">
        <v>21</v>
      </c>
      <c r="F189" s="236" t="s">
        <v>309</v>
      </c>
      <c r="G189" s="233"/>
      <c r="H189" s="235" t="s">
        <v>21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AT189" s="242" t="s">
        <v>145</v>
      </c>
      <c r="AU189" s="242" t="s">
        <v>82</v>
      </c>
      <c r="AV189" s="11" t="s">
        <v>80</v>
      </c>
      <c r="AW189" s="11" t="s">
        <v>36</v>
      </c>
      <c r="AX189" s="11" t="s">
        <v>72</v>
      </c>
      <c r="AY189" s="242" t="s">
        <v>136</v>
      </c>
    </row>
    <row r="190" s="11" customFormat="1">
      <c r="B190" s="232"/>
      <c r="C190" s="233"/>
      <c r="D190" s="234" t="s">
        <v>145</v>
      </c>
      <c r="E190" s="235" t="s">
        <v>21</v>
      </c>
      <c r="F190" s="236" t="s">
        <v>310</v>
      </c>
      <c r="G190" s="233"/>
      <c r="H190" s="235" t="s">
        <v>21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AT190" s="242" t="s">
        <v>145</v>
      </c>
      <c r="AU190" s="242" t="s">
        <v>82</v>
      </c>
      <c r="AV190" s="11" t="s">
        <v>80</v>
      </c>
      <c r="AW190" s="11" t="s">
        <v>36</v>
      </c>
      <c r="AX190" s="11" t="s">
        <v>72</v>
      </c>
      <c r="AY190" s="242" t="s">
        <v>136</v>
      </c>
    </row>
    <row r="191" s="11" customFormat="1">
      <c r="B191" s="232"/>
      <c r="C191" s="233"/>
      <c r="D191" s="234" t="s">
        <v>145</v>
      </c>
      <c r="E191" s="235" t="s">
        <v>21</v>
      </c>
      <c r="F191" s="236" t="s">
        <v>311</v>
      </c>
      <c r="G191" s="233"/>
      <c r="H191" s="235" t="s">
        <v>21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145</v>
      </c>
      <c r="AU191" s="242" t="s">
        <v>82</v>
      </c>
      <c r="AV191" s="11" t="s">
        <v>80</v>
      </c>
      <c r="AW191" s="11" t="s">
        <v>36</v>
      </c>
      <c r="AX191" s="11" t="s">
        <v>72</v>
      </c>
      <c r="AY191" s="242" t="s">
        <v>136</v>
      </c>
    </row>
    <row r="192" s="12" customFormat="1">
      <c r="B192" s="243"/>
      <c r="C192" s="244"/>
      <c r="D192" s="234" t="s">
        <v>145</v>
      </c>
      <c r="E192" s="245" t="s">
        <v>21</v>
      </c>
      <c r="F192" s="246" t="s">
        <v>82</v>
      </c>
      <c r="G192" s="244"/>
      <c r="H192" s="247">
        <v>2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AT192" s="253" t="s">
        <v>145</v>
      </c>
      <c r="AU192" s="253" t="s">
        <v>82</v>
      </c>
      <c r="AV192" s="12" t="s">
        <v>82</v>
      </c>
      <c r="AW192" s="12" t="s">
        <v>36</v>
      </c>
      <c r="AX192" s="12" t="s">
        <v>80</v>
      </c>
      <c r="AY192" s="253" t="s">
        <v>136</v>
      </c>
    </row>
    <row r="193" s="1" customFormat="1" ht="16.5" customHeight="1">
      <c r="B193" s="45"/>
      <c r="C193" s="254" t="s">
        <v>312</v>
      </c>
      <c r="D193" s="254" t="s">
        <v>200</v>
      </c>
      <c r="E193" s="255" t="s">
        <v>313</v>
      </c>
      <c r="F193" s="256" t="s">
        <v>314</v>
      </c>
      <c r="G193" s="257" t="s">
        <v>300</v>
      </c>
      <c r="H193" s="258">
        <v>1</v>
      </c>
      <c r="I193" s="259"/>
      <c r="J193" s="260">
        <f>ROUND(I193*H193,2)</f>
        <v>0</v>
      </c>
      <c r="K193" s="256" t="s">
        <v>142</v>
      </c>
      <c r="L193" s="261"/>
      <c r="M193" s="262" t="s">
        <v>21</v>
      </c>
      <c r="N193" s="263" t="s">
        <v>43</v>
      </c>
      <c r="O193" s="46"/>
      <c r="P193" s="229">
        <f>O193*H193</f>
        <v>0</v>
      </c>
      <c r="Q193" s="229">
        <v>0.0018</v>
      </c>
      <c r="R193" s="229">
        <f>Q193*H193</f>
        <v>0.0018</v>
      </c>
      <c r="S193" s="229">
        <v>0</v>
      </c>
      <c r="T193" s="230">
        <f>S193*H193</f>
        <v>0</v>
      </c>
      <c r="AR193" s="23" t="s">
        <v>181</v>
      </c>
      <c r="AT193" s="23" t="s">
        <v>200</v>
      </c>
      <c r="AU193" s="23" t="s">
        <v>82</v>
      </c>
      <c r="AY193" s="23" t="s">
        <v>136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3" t="s">
        <v>80</v>
      </c>
      <c r="BK193" s="231">
        <f>ROUND(I193*H193,2)</f>
        <v>0</v>
      </c>
      <c r="BL193" s="23" t="s">
        <v>143</v>
      </c>
      <c r="BM193" s="23" t="s">
        <v>315</v>
      </c>
    </row>
    <row r="194" s="12" customFormat="1">
      <c r="B194" s="243"/>
      <c r="C194" s="244"/>
      <c r="D194" s="234" t="s">
        <v>145</v>
      </c>
      <c r="E194" s="245" t="s">
        <v>21</v>
      </c>
      <c r="F194" s="246" t="s">
        <v>80</v>
      </c>
      <c r="G194" s="244"/>
      <c r="H194" s="247">
        <v>1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AT194" s="253" t="s">
        <v>145</v>
      </c>
      <c r="AU194" s="253" t="s">
        <v>82</v>
      </c>
      <c r="AV194" s="12" t="s">
        <v>82</v>
      </c>
      <c r="AW194" s="12" t="s">
        <v>36</v>
      </c>
      <c r="AX194" s="12" t="s">
        <v>80</v>
      </c>
      <c r="AY194" s="253" t="s">
        <v>136</v>
      </c>
    </row>
    <row r="195" s="1" customFormat="1" ht="16.5" customHeight="1">
      <c r="B195" s="45"/>
      <c r="C195" s="254" t="s">
        <v>316</v>
      </c>
      <c r="D195" s="254" t="s">
        <v>200</v>
      </c>
      <c r="E195" s="255" t="s">
        <v>317</v>
      </c>
      <c r="F195" s="256" t="s">
        <v>318</v>
      </c>
      <c r="G195" s="257" t="s">
        <v>300</v>
      </c>
      <c r="H195" s="258">
        <v>1</v>
      </c>
      <c r="I195" s="259"/>
      <c r="J195" s="260">
        <f>ROUND(I195*H195,2)</f>
        <v>0</v>
      </c>
      <c r="K195" s="256" t="s">
        <v>142</v>
      </c>
      <c r="L195" s="261"/>
      <c r="M195" s="262" t="s">
        <v>21</v>
      </c>
      <c r="N195" s="263" t="s">
        <v>43</v>
      </c>
      <c r="O195" s="46"/>
      <c r="P195" s="229">
        <f>O195*H195</f>
        <v>0</v>
      </c>
      <c r="Q195" s="229">
        <v>0.00050000000000000001</v>
      </c>
      <c r="R195" s="229">
        <f>Q195*H195</f>
        <v>0.00050000000000000001</v>
      </c>
      <c r="S195" s="229">
        <v>0</v>
      </c>
      <c r="T195" s="230">
        <f>S195*H195</f>
        <v>0</v>
      </c>
      <c r="AR195" s="23" t="s">
        <v>181</v>
      </c>
      <c r="AT195" s="23" t="s">
        <v>200</v>
      </c>
      <c r="AU195" s="23" t="s">
        <v>82</v>
      </c>
      <c r="AY195" s="23" t="s">
        <v>136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23" t="s">
        <v>80</v>
      </c>
      <c r="BK195" s="231">
        <f>ROUND(I195*H195,2)</f>
        <v>0</v>
      </c>
      <c r="BL195" s="23" t="s">
        <v>143</v>
      </c>
      <c r="BM195" s="23" t="s">
        <v>319</v>
      </c>
    </row>
    <row r="196" s="1" customFormat="1" ht="16.5" customHeight="1">
      <c r="B196" s="45"/>
      <c r="C196" s="220" t="s">
        <v>320</v>
      </c>
      <c r="D196" s="220" t="s">
        <v>138</v>
      </c>
      <c r="E196" s="221" t="s">
        <v>321</v>
      </c>
      <c r="F196" s="222" t="s">
        <v>322</v>
      </c>
      <c r="G196" s="223" t="s">
        <v>300</v>
      </c>
      <c r="H196" s="224">
        <v>3</v>
      </c>
      <c r="I196" s="225"/>
      <c r="J196" s="226">
        <f>ROUND(I196*H196,2)</f>
        <v>0</v>
      </c>
      <c r="K196" s="222" t="s">
        <v>142</v>
      </c>
      <c r="L196" s="71"/>
      <c r="M196" s="227" t="s">
        <v>21</v>
      </c>
      <c r="N196" s="228" t="s">
        <v>43</v>
      </c>
      <c r="O196" s="46"/>
      <c r="P196" s="229">
        <f>O196*H196</f>
        <v>0</v>
      </c>
      <c r="Q196" s="229">
        <v>0.10940999999999999</v>
      </c>
      <c r="R196" s="229">
        <f>Q196*H196</f>
        <v>0.32822999999999997</v>
      </c>
      <c r="S196" s="229">
        <v>0</v>
      </c>
      <c r="T196" s="230">
        <f>S196*H196</f>
        <v>0</v>
      </c>
      <c r="AR196" s="23" t="s">
        <v>143</v>
      </c>
      <c r="AT196" s="23" t="s">
        <v>138</v>
      </c>
      <c r="AU196" s="23" t="s">
        <v>82</v>
      </c>
      <c r="AY196" s="23" t="s">
        <v>136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23" t="s">
        <v>80</v>
      </c>
      <c r="BK196" s="231">
        <f>ROUND(I196*H196,2)</f>
        <v>0</v>
      </c>
      <c r="BL196" s="23" t="s">
        <v>143</v>
      </c>
      <c r="BM196" s="23" t="s">
        <v>323</v>
      </c>
    </row>
    <row r="197" s="11" customFormat="1">
      <c r="B197" s="232"/>
      <c r="C197" s="233"/>
      <c r="D197" s="234" t="s">
        <v>145</v>
      </c>
      <c r="E197" s="235" t="s">
        <v>21</v>
      </c>
      <c r="F197" s="236" t="s">
        <v>146</v>
      </c>
      <c r="G197" s="233"/>
      <c r="H197" s="235" t="s">
        <v>21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145</v>
      </c>
      <c r="AU197" s="242" t="s">
        <v>82</v>
      </c>
      <c r="AV197" s="11" t="s">
        <v>80</v>
      </c>
      <c r="AW197" s="11" t="s">
        <v>36</v>
      </c>
      <c r="AX197" s="11" t="s">
        <v>72</v>
      </c>
      <c r="AY197" s="242" t="s">
        <v>136</v>
      </c>
    </row>
    <row r="198" s="12" customFormat="1">
      <c r="B198" s="243"/>
      <c r="C198" s="244"/>
      <c r="D198" s="234" t="s">
        <v>145</v>
      </c>
      <c r="E198" s="245" t="s">
        <v>21</v>
      </c>
      <c r="F198" s="246" t="s">
        <v>153</v>
      </c>
      <c r="G198" s="244"/>
      <c r="H198" s="247">
        <v>3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AT198" s="253" t="s">
        <v>145</v>
      </c>
      <c r="AU198" s="253" t="s">
        <v>82</v>
      </c>
      <c r="AV198" s="12" t="s">
        <v>82</v>
      </c>
      <c r="AW198" s="12" t="s">
        <v>36</v>
      </c>
      <c r="AX198" s="12" t="s">
        <v>80</v>
      </c>
      <c r="AY198" s="253" t="s">
        <v>136</v>
      </c>
    </row>
    <row r="199" s="1" customFormat="1" ht="16.5" customHeight="1">
      <c r="B199" s="45"/>
      <c r="C199" s="254" t="s">
        <v>324</v>
      </c>
      <c r="D199" s="254" t="s">
        <v>200</v>
      </c>
      <c r="E199" s="255" t="s">
        <v>325</v>
      </c>
      <c r="F199" s="256" t="s">
        <v>326</v>
      </c>
      <c r="G199" s="257" t="s">
        <v>300</v>
      </c>
      <c r="H199" s="258">
        <v>3</v>
      </c>
      <c r="I199" s="259"/>
      <c r="J199" s="260">
        <f>ROUND(I199*H199,2)</f>
        <v>0</v>
      </c>
      <c r="K199" s="256" t="s">
        <v>142</v>
      </c>
      <c r="L199" s="261"/>
      <c r="M199" s="262" t="s">
        <v>21</v>
      </c>
      <c r="N199" s="263" t="s">
        <v>43</v>
      </c>
      <c r="O199" s="46"/>
      <c r="P199" s="229">
        <f>O199*H199</f>
        <v>0</v>
      </c>
      <c r="Q199" s="229">
        <v>0.0064999999999999997</v>
      </c>
      <c r="R199" s="229">
        <f>Q199*H199</f>
        <v>0.0195</v>
      </c>
      <c r="S199" s="229">
        <v>0</v>
      </c>
      <c r="T199" s="230">
        <f>S199*H199</f>
        <v>0</v>
      </c>
      <c r="AR199" s="23" t="s">
        <v>181</v>
      </c>
      <c r="AT199" s="23" t="s">
        <v>200</v>
      </c>
      <c r="AU199" s="23" t="s">
        <v>82</v>
      </c>
      <c r="AY199" s="23" t="s">
        <v>136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23" t="s">
        <v>80</v>
      </c>
      <c r="BK199" s="231">
        <f>ROUND(I199*H199,2)</f>
        <v>0</v>
      </c>
      <c r="BL199" s="23" t="s">
        <v>143</v>
      </c>
      <c r="BM199" s="23" t="s">
        <v>327</v>
      </c>
    </row>
    <row r="200" s="1" customFormat="1" ht="25.5" customHeight="1">
      <c r="B200" s="45"/>
      <c r="C200" s="220" t="s">
        <v>328</v>
      </c>
      <c r="D200" s="220" t="s">
        <v>138</v>
      </c>
      <c r="E200" s="221" t="s">
        <v>329</v>
      </c>
      <c r="F200" s="222" t="s">
        <v>330</v>
      </c>
      <c r="G200" s="223" t="s">
        <v>156</v>
      </c>
      <c r="H200" s="224">
        <v>307</v>
      </c>
      <c r="I200" s="225"/>
      <c r="J200" s="226">
        <f>ROUND(I200*H200,2)</f>
        <v>0</v>
      </c>
      <c r="K200" s="222" t="s">
        <v>142</v>
      </c>
      <c r="L200" s="71"/>
      <c r="M200" s="227" t="s">
        <v>21</v>
      </c>
      <c r="N200" s="228" t="s">
        <v>43</v>
      </c>
      <c r="O200" s="46"/>
      <c r="P200" s="229">
        <f>O200*H200</f>
        <v>0</v>
      </c>
      <c r="Q200" s="229">
        <v>0.15540000000000001</v>
      </c>
      <c r="R200" s="229">
        <f>Q200*H200</f>
        <v>47.707800000000006</v>
      </c>
      <c r="S200" s="229">
        <v>0</v>
      </c>
      <c r="T200" s="230">
        <f>S200*H200</f>
        <v>0</v>
      </c>
      <c r="AR200" s="23" t="s">
        <v>143</v>
      </c>
      <c r="AT200" s="23" t="s">
        <v>138</v>
      </c>
      <c r="AU200" s="23" t="s">
        <v>82</v>
      </c>
      <c r="AY200" s="23" t="s">
        <v>136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23" t="s">
        <v>80</v>
      </c>
      <c r="BK200" s="231">
        <f>ROUND(I200*H200,2)</f>
        <v>0</v>
      </c>
      <c r="BL200" s="23" t="s">
        <v>143</v>
      </c>
      <c r="BM200" s="23" t="s">
        <v>331</v>
      </c>
    </row>
    <row r="201" s="11" customFormat="1">
      <c r="B201" s="232"/>
      <c r="C201" s="233"/>
      <c r="D201" s="234" t="s">
        <v>145</v>
      </c>
      <c r="E201" s="235" t="s">
        <v>21</v>
      </c>
      <c r="F201" s="236" t="s">
        <v>185</v>
      </c>
      <c r="G201" s="233"/>
      <c r="H201" s="235" t="s">
        <v>21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AT201" s="242" t="s">
        <v>145</v>
      </c>
      <c r="AU201" s="242" t="s">
        <v>82</v>
      </c>
      <c r="AV201" s="11" t="s">
        <v>80</v>
      </c>
      <c r="AW201" s="11" t="s">
        <v>36</v>
      </c>
      <c r="AX201" s="11" t="s">
        <v>72</v>
      </c>
      <c r="AY201" s="242" t="s">
        <v>136</v>
      </c>
    </row>
    <row r="202" s="12" customFormat="1">
      <c r="B202" s="243"/>
      <c r="C202" s="244"/>
      <c r="D202" s="234" t="s">
        <v>145</v>
      </c>
      <c r="E202" s="245" t="s">
        <v>21</v>
      </c>
      <c r="F202" s="246" t="s">
        <v>332</v>
      </c>
      <c r="G202" s="244"/>
      <c r="H202" s="247">
        <v>307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145</v>
      </c>
      <c r="AU202" s="253" t="s">
        <v>82</v>
      </c>
      <c r="AV202" s="12" t="s">
        <v>82</v>
      </c>
      <c r="AW202" s="12" t="s">
        <v>36</v>
      </c>
      <c r="AX202" s="12" t="s">
        <v>80</v>
      </c>
      <c r="AY202" s="253" t="s">
        <v>136</v>
      </c>
    </row>
    <row r="203" s="1" customFormat="1" ht="16.5" customHeight="1">
      <c r="B203" s="45"/>
      <c r="C203" s="254" t="s">
        <v>333</v>
      </c>
      <c r="D203" s="254" t="s">
        <v>200</v>
      </c>
      <c r="E203" s="255" t="s">
        <v>334</v>
      </c>
      <c r="F203" s="256" t="s">
        <v>335</v>
      </c>
      <c r="G203" s="257" t="s">
        <v>156</v>
      </c>
      <c r="H203" s="258">
        <v>310.06999999999999</v>
      </c>
      <c r="I203" s="259"/>
      <c r="J203" s="260">
        <f>ROUND(I203*H203,2)</f>
        <v>0</v>
      </c>
      <c r="K203" s="256" t="s">
        <v>142</v>
      </c>
      <c r="L203" s="261"/>
      <c r="M203" s="262" t="s">
        <v>21</v>
      </c>
      <c r="N203" s="263" t="s">
        <v>43</v>
      </c>
      <c r="O203" s="46"/>
      <c r="P203" s="229">
        <f>O203*H203</f>
        <v>0</v>
      </c>
      <c r="Q203" s="229">
        <v>0.081000000000000003</v>
      </c>
      <c r="R203" s="229">
        <f>Q203*H203</f>
        <v>25.115670000000001</v>
      </c>
      <c r="S203" s="229">
        <v>0</v>
      </c>
      <c r="T203" s="230">
        <f>S203*H203</f>
        <v>0</v>
      </c>
      <c r="AR203" s="23" t="s">
        <v>181</v>
      </c>
      <c r="AT203" s="23" t="s">
        <v>200</v>
      </c>
      <c r="AU203" s="23" t="s">
        <v>82</v>
      </c>
      <c r="AY203" s="23" t="s">
        <v>136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23" t="s">
        <v>80</v>
      </c>
      <c r="BK203" s="231">
        <f>ROUND(I203*H203,2)</f>
        <v>0</v>
      </c>
      <c r="BL203" s="23" t="s">
        <v>143</v>
      </c>
      <c r="BM203" s="23" t="s">
        <v>336</v>
      </c>
    </row>
    <row r="204" s="12" customFormat="1">
      <c r="B204" s="243"/>
      <c r="C204" s="244"/>
      <c r="D204" s="234" t="s">
        <v>145</v>
      </c>
      <c r="E204" s="245" t="s">
        <v>21</v>
      </c>
      <c r="F204" s="246" t="s">
        <v>337</v>
      </c>
      <c r="G204" s="244"/>
      <c r="H204" s="247">
        <v>310.06999999999999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AT204" s="253" t="s">
        <v>145</v>
      </c>
      <c r="AU204" s="253" t="s">
        <v>82</v>
      </c>
      <c r="AV204" s="12" t="s">
        <v>82</v>
      </c>
      <c r="AW204" s="12" t="s">
        <v>36</v>
      </c>
      <c r="AX204" s="12" t="s">
        <v>80</v>
      </c>
      <c r="AY204" s="253" t="s">
        <v>136</v>
      </c>
    </row>
    <row r="205" s="1" customFormat="1" ht="25.5" customHeight="1">
      <c r="B205" s="45"/>
      <c r="C205" s="220" t="s">
        <v>338</v>
      </c>
      <c r="D205" s="220" t="s">
        <v>138</v>
      </c>
      <c r="E205" s="221" t="s">
        <v>339</v>
      </c>
      <c r="F205" s="222" t="s">
        <v>340</v>
      </c>
      <c r="G205" s="223" t="s">
        <v>141</v>
      </c>
      <c r="H205" s="224">
        <v>36.899999999999999</v>
      </c>
      <c r="I205" s="225"/>
      <c r="J205" s="226">
        <f>ROUND(I205*H205,2)</f>
        <v>0</v>
      </c>
      <c r="K205" s="222" t="s">
        <v>142</v>
      </c>
      <c r="L205" s="71"/>
      <c r="M205" s="227" t="s">
        <v>21</v>
      </c>
      <c r="N205" s="228" t="s">
        <v>43</v>
      </c>
      <c r="O205" s="46"/>
      <c r="P205" s="229">
        <f>O205*H205</f>
        <v>0</v>
      </c>
      <c r="Q205" s="229">
        <v>0.00046999999999999999</v>
      </c>
      <c r="R205" s="229">
        <f>Q205*H205</f>
        <v>0.017342999999999997</v>
      </c>
      <c r="S205" s="229">
        <v>0</v>
      </c>
      <c r="T205" s="230">
        <f>S205*H205</f>
        <v>0</v>
      </c>
      <c r="AR205" s="23" t="s">
        <v>143</v>
      </c>
      <c r="AT205" s="23" t="s">
        <v>138</v>
      </c>
      <c r="AU205" s="23" t="s">
        <v>82</v>
      </c>
      <c r="AY205" s="23" t="s">
        <v>136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23" t="s">
        <v>80</v>
      </c>
      <c r="BK205" s="231">
        <f>ROUND(I205*H205,2)</f>
        <v>0</v>
      </c>
      <c r="BL205" s="23" t="s">
        <v>143</v>
      </c>
      <c r="BM205" s="23" t="s">
        <v>341</v>
      </c>
    </row>
    <row r="206" s="11" customFormat="1">
      <c r="B206" s="232"/>
      <c r="C206" s="233"/>
      <c r="D206" s="234" t="s">
        <v>145</v>
      </c>
      <c r="E206" s="235" t="s">
        <v>21</v>
      </c>
      <c r="F206" s="236" t="s">
        <v>185</v>
      </c>
      <c r="G206" s="233"/>
      <c r="H206" s="235" t="s">
        <v>21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145</v>
      </c>
      <c r="AU206" s="242" t="s">
        <v>82</v>
      </c>
      <c r="AV206" s="11" t="s">
        <v>80</v>
      </c>
      <c r="AW206" s="11" t="s">
        <v>36</v>
      </c>
      <c r="AX206" s="11" t="s">
        <v>72</v>
      </c>
      <c r="AY206" s="242" t="s">
        <v>136</v>
      </c>
    </row>
    <row r="207" s="11" customFormat="1">
      <c r="B207" s="232"/>
      <c r="C207" s="233"/>
      <c r="D207" s="234" t="s">
        <v>145</v>
      </c>
      <c r="E207" s="235" t="s">
        <v>21</v>
      </c>
      <c r="F207" s="236" t="s">
        <v>151</v>
      </c>
      <c r="G207" s="233"/>
      <c r="H207" s="235" t="s">
        <v>21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AT207" s="242" t="s">
        <v>145</v>
      </c>
      <c r="AU207" s="242" t="s">
        <v>82</v>
      </c>
      <c r="AV207" s="11" t="s">
        <v>80</v>
      </c>
      <c r="AW207" s="11" t="s">
        <v>36</v>
      </c>
      <c r="AX207" s="11" t="s">
        <v>72</v>
      </c>
      <c r="AY207" s="242" t="s">
        <v>136</v>
      </c>
    </row>
    <row r="208" s="12" customFormat="1">
      <c r="B208" s="243"/>
      <c r="C208" s="244"/>
      <c r="D208" s="234" t="s">
        <v>145</v>
      </c>
      <c r="E208" s="245" t="s">
        <v>21</v>
      </c>
      <c r="F208" s="246" t="s">
        <v>265</v>
      </c>
      <c r="G208" s="244"/>
      <c r="H208" s="247">
        <v>36.899999999999999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AT208" s="253" t="s">
        <v>145</v>
      </c>
      <c r="AU208" s="253" t="s">
        <v>82</v>
      </c>
      <c r="AV208" s="12" t="s">
        <v>82</v>
      </c>
      <c r="AW208" s="12" t="s">
        <v>36</v>
      </c>
      <c r="AX208" s="12" t="s">
        <v>80</v>
      </c>
      <c r="AY208" s="253" t="s">
        <v>136</v>
      </c>
    </row>
    <row r="209" s="1" customFormat="1" ht="16.5" customHeight="1">
      <c r="B209" s="45"/>
      <c r="C209" s="220" t="s">
        <v>342</v>
      </c>
      <c r="D209" s="220" t="s">
        <v>138</v>
      </c>
      <c r="E209" s="221" t="s">
        <v>343</v>
      </c>
      <c r="F209" s="222" t="s">
        <v>344</v>
      </c>
      <c r="G209" s="223" t="s">
        <v>156</v>
      </c>
      <c r="H209" s="224">
        <v>10.800000000000001</v>
      </c>
      <c r="I209" s="225"/>
      <c r="J209" s="226">
        <f>ROUND(I209*H209,2)</f>
        <v>0</v>
      </c>
      <c r="K209" s="222" t="s">
        <v>191</v>
      </c>
      <c r="L209" s="71"/>
      <c r="M209" s="227" t="s">
        <v>21</v>
      </c>
      <c r="N209" s="228" t="s">
        <v>43</v>
      </c>
      <c r="O209" s="46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AR209" s="23" t="s">
        <v>143</v>
      </c>
      <c r="AT209" s="23" t="s">
        <v>138</v>
      </c>
      <c r="AU209" s="23" t="s">
        <v>82</v>
      </c>
      <c r="AY209" s="23" t="s">
        <v>136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23" t="s">
        <v>80</v>
      </c>
      <c r="BK209" s="231">
        <f>ROUND(I209*H209,2)</f>
        <v>0</v>
      </c>
      <c r="BL209" s="23" t="s">
        <v>143</v>
      </c>
      <c r="BM209" s="23" t="s">
        <v>345</v>
      </c>
    </row>
    <row r="210" s="11" customFormat="1">
      <c r="B210" s="232"/>
      <c r="C210" s="233"/>
      <c r="D210" s="234" t="s">
        <v>145</v>
      </c>
      <c r="E210" s="235" t="s">
        <v>21</v>
      </c>
      <c r="F210" s="236" t="s">
        <v>146</v>
      </c>
      <c r="G210" s="233"/>
      <c r="H210" s="235" t="s">
        <v>21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145</v>
      </c>
      <c r="AU210" s="242" t="s">
        <v>82</v>
      </c>
      <c r="AV210" s="11" t="s">
        <v>80</v>
      </c>
      <c r="AW210" s="11" t="s">
        <v>36</v>
      </c>
      <c r="AX210" s="11" t="s">
        <v>72</v>
      </c>
      <c r="AY210" s="242" t="s">
        <v>136</v>
      </c>
    </row>
    <row r="211" s="12" customFormat="1">
      <c r="B211" s="243"/>
      <c r="C211" s="244"/>
      <c r="D211" s="234" t="s">
        <v>145</v>
      </c>
      <c r="E211" s="245" t="s">
        <v>21</v>
      </c>
      <c r="F211" s="246" t="s">
        <v>346</v>
      </c>
      <c r="G211" s="244"/>
      <c r="H211" s="247">
        <v>10.800000000000001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AT211" s="253" t="s">
        <v>145</v>
      </c>
      <c r="AU211" s="253" t="s">
        <v>82</v>
      </c>
      <c r="AV211" s="12" t="s">
        <v>82</v>
      </c>
      <c r="AW211" s="12" t="s">
        <v>36</v>
      </c>
      <c r="AX211" s="12" t="s">
        <v>80</v>
      </c>
      <c r="AY211" s="253" t="s">
        <v>136</v>
      </c>
    </row>
    <row r="212" s="1" customFormat="1" ht="16.5" customHeight="1">
      <c r="B212" s="45"/>
      <c r="C212" s="220" t="s">
        <v>347</v>
      </c>
      <c r="D212" s="220" t="s">
        <v>138</v>
      </c>
      <c r="E212" s="221" t="s">
        <v>348</v>
      </c>
      <c r="F212" s="222" t="s">
        <v>349</v>
      </c>
      <c r="G212" s="223" t="s">
        <v>156</v>
      </c>
      <c r="H212" s="224">
        <v>10.800000000000001</v>
      </c>
      <c r="I212" s="225"/>
      <c r="J212" s="226">
        <f>ROUND(I212*H212,2)</f>
        <v>0</v>
      </c>
      <c r="K212" s="222" t="s">
        <v>142</v>
      </c>
      <c r="L212" s="71"/>
      <c r="M212" s="227" t="s">
        <v>21</v>
      </c>
      <c r="N212" s="228" t="s">
        <v>43</v>
      </c>
      <c r="O212" s="46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AR212" s="23" t="s">
        <v>143</v>
      </c>
      <c r="AT212" s="23" t="s">
        <v>138</v>
      </c>
      <c r="AU212" s="23" t="s">
        <v>82</v>
      </c>
      <c r="AY212" s="23" t="s">
        <v>136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23" t="s">
        <v>80</v>
      </c>
      <c r="BK212" s="231">
        <f>ROUND(I212*H212,2)</f>
        <v>0</v>
      </c>
      <c r="BL212" s="23" t="s">
        <v>143</v>
      </c>
      <c r="BM212" s="23" t="s">
        <v>350</v>
      </c>
    </row>
    <row r="213" s="11" customFormat="1">
      <c r="B213" s="232"/>
      <c r="C213" s="233"/>
      <c r="D213" s="234" t="s">
        <v>145</v>
      </c>
      <c r="E213" s="235" t="s">
        <v>21</v>
      </c>
      <c r="F213" s="236" t="s">
        <v>146</v>
      </c>
      <c r="G213" s="233"/>
      <c r="H213" s="235" t="s">
        <v>21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AT213" s="242" t="s">
        <v>145</v>
      </c>
      <c r="AU213" s="242" t="s">
        <v>82</v>
      </c>
      <c r="AV213" s="11" t="s">
        <v>80</v>
      </c>
      <c r="AW213" s="11" t="s">
        <v>36</v>
      </c>
      <c r="AX213" s="11" t="s">
        <v>72</v>
      </c>
      <c r="AY213" s="242" t="s">
        <v>136</v>
      </c>
    </row>
    <row r="214" s="12" customFormat="1">
      <c r="B214" s="243"/>
      <c r="C214" s="244"/>
      <c r="D214" s="234" t="s">
        <v>145</v>
      </c>
      <c r="E214" s="245" t="s">
        <v>21</v>
      </c>
      <c r="F214" s="246" t="s">
        <v>346</v>
      </c>
      <c r="G214" s="244"/>
      <c r="H214" s="247">
        <v>10.800000000000001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AT214" s="253" t="s">
        <v>145</v>
      </c>
      <c r="AU214" s="253" t="s">
        <v>82</v>
      </c>
      <c r="AV214" s="12" t="s">
        <v>82</v>
      </c>
      <c r="AW214" s="12" t="s">
        <v>36</v>
      </c>
      <c r="AX214" s="12" t="s">
        <v>80</v>
      </c>
      <c r="AY214" s="253" t="s">
        <v>136</v>
      </c>
    </row>
    <row r="215" s="10" customFormat="1" ht="29.88" customHeight="1">
      <c r="B215" s="204"/>
      <c r="C215" s="205"/>
      <c r="D215" s="206" t="s">
        <v>71</v>
      </c>
      <c r="E215" s="218" t="s">
        <v>351</v>
      </c>
      <c r="F215" s="218" t="s">
        <v>352</v>
      </c>
      <c r="G215" s="205"/>
      <c r="H215" s="205"/>
      <c r="I215" s="208"/>
      <c r="J215" s="219">
        <f>BK215</f>
        <v>0</v>
      </c>
      <c r="K215" s="205"/>
      <c r="L215" s="210"/>
      <c r="M215" s="211"/>
      <c r="N215" s="212"/>
      <c r="O215" s="212"/>
      <c r="P215" s="213">
        <f>SUM(P216:P223)</f>
        <v>0</v>
      </c>
      <c r="Q215" s="212"/>
      <c r="R215" s="213">
        <f>SUM(R216:R223)</f>
        <v>0</v>
      </c>
      <c r="S215" s="212"/>
      <c r="T215" s="214">
        <f>SUM(T216:T223)</f>
        <v>0</v>
      </c>
      <c r="AR215" s="215" t="s">
        <v>80</v>
      </c>
      <c r="AT215" s="216" t="s">
        <v>71</v>
      </c>
      <c r="AU215" s="216" t="s">
        <v>80</v>
      </c>
      <c r="AY215" s="215" t="s">
        <v>136</v>
      </c>
      <c r="BK215" s="217">
        <f>SUM(BK216:BK223)</f>
        <v>0</v>
      </c>
    </row>
    <row r="216" s="1" customFormat="1" ht="16.5" customHeight="1">
      <c r="B216" s="45"/>
      <c r="C216" s="220" t="s">
        <v>353</v>
      </c>
      <c r="D216" s="220" t="s">
        <v>138</v>
      </c>
      <c r="E216" s="221" t="s">
        <v>354</v>
      </c>
      <c r="F216" s="222" t="s">
        <v>355</v>
      </c>
      <c r="G216" s="223" t="s">
        <v>178</v>
      </c>
      <c r="H216" s="224">
        <v>195.578</v>
      </c>
      <c r="I216" s="225"/>
      <c r="J216" s="226">
        <f>ROUND(I216*H216,2)</f>
        <v>0</v>
      </c>
      <c r="K216" s="222" t="s">
        <v>142</v>
      </c>
      <c r="L216" s="71"/>
      <c r="M216" s="227" t="s">
        <v>21</v>
      </c>
      <c r="N216" s="228" t="s">
        <v>43</v>
      </c>
      <c r="O216" s="46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AR216" s="23" t="s">
        <v>143</v>
      </c>
      <c r="AT216" s="23" t="s">
        <v>138</v>
      </c>
      <c r="AU216" s="23" t="s">
        <v>82</v>
      </c>
      <c r="AY216" s="23" t="s">
        <v>136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23" t="s">
        <v>80</v>
      </c>
      <c r="BK216" s="231">
        <f>ROUND(I216*H216,2)</f>
        <v>0</v>
      </c>
      <c r="BL216" s="23" t="s">
        <v>143</v>
      </c>
      <c r="BM216" s="23" t="s">
        <v>356</v>
      </c>
    </row>
    <row r="217" s="1" customFormat="1" ht="16.5" customHeight="1">
      <c r="B217" s="45"/>
      <c r="C217" s="220" t="s">
        <v>357</v>
      </c>
      <c r="D217" s="220" t="s">
        <v>138</v>
      </c>
      <c r="E217" s="221" t="s">
        <v>358</v>
      </c>
      <c r="F217" s="222" t="s">
        <v>359</v>
      </c>
      <c r="G217" s="223" t="s">
        <v>178</v>
      </c>
      <c r="H217" s="224">
        <v>2738.0920000000001</v>
      </c>
      <c r="I217" s="225"/>
      <c r="J217" s="226">
        <f>ROUND(I217*H217,2)</f>
        <v>0</v>
      </c>
      <c r="K217" s="222" t="s">
        <v>142</v>
      </c>
      <c r="L217" s="71"/>
      <c r="M217" s="227" t="s">
        <v>21</v>
      </c>
      <c r="N217" s="228" t="s">
        <v>43</v>
      </c>
      <c r="O217" s="46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AR217" s="23" t="s">
        <v>143</v>
      </c>
      <c r="AT217" s="23" t="s">
        <v>138</v>
      </c>
      <c r="AU217" s="23" t="s">
        <v>82</v>
      </c>
      <c r="AY217" s="23" t="s">
        <v>136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23" t="s">
        <v>80</v>
      </c>
      <c r="BK217" s="231">
        <f>ROUND(I217*H217,2)</f>
        <v>0</v>
      </c>
      <c r="BL217" s="23" t="s">
        <v>143</v>
      </c>
      <c r="BM217" s="23" t="s">
        <v>360</v>
      </c>
    </row>
    <row r="218" s="12" customFormat="1">
      <c r="B218" s="243"/>
      <c r="C218" s="244"/>
      <c r="D218" s="234" t="s">
        <v>145</v>
      </c>
      <c r="E218" s="245" t="s">
        <v>21</v>
      </c>
      <c r="F218" s="246" t="s">
        <v>361</v>
      </c>
      <c r="G218" s="244"/>
      <c r="H218" s="247">
        <v>2738.0920000000001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AT218" s="253" t="s">
        <v>145</v>
      </c>
      <c r="AU218" s="253" t="s">
        <v>82</v>
      </c>
      <c r="AV218" s="12" t="s">
        <v>82</v>
      </c>
      <c r="AW218" s="12" t="s">
        <v>36</v>
      </c>
      <c r="AX218" s="12" t="s">
        <v>80</v>
      </c>
      <c r="AY218" s="253" t="s">
        <v>136</v>
      </c>
    </row>
    <row r="219" s="1" customFormat="1" ht="16.5" customHeight="1">
      <c r="B219" s="45"/>
      <c r="C219" s="220" t="s">
        <v>362</v>
      </c>
      <c r="D219" s="220" t="s">
        <v>138</v>
      </c>
      <c r="E219" s="221" t="s">
        <v>363</v>
      </c>
      <c r="F219" s="222" t="s">
        <v>364</v>
      </c>
      <c r="G219" s="223" t="s">
        <v>178</v>
      </c>
      <c r="H219" s="224">
        <v>195.578</v>
      </c>
      <c r="I219" s="225"/>
      <c r="J219" s="226">
        <f>ROUND(I219*H219,2)</f>
        <v>0</v>
      </c>
      <c r="K219" s="222" t="s">
        <v>142</v>
      </c>
      <c r="L219" s="71"/>
      <c r="M219" s="227" t="s">
        <v>21</v>
      </c>
      <c r="N219" s="228" t="s">
        <v>43</v>
      </c>
      <c r="O219" s="46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AR219" s="23" t="s">
        <v>143</v>
      </c>
      <c r="AT219" s="23" t="s">
        <v>138</v>
      </c>
      <c r="AU219" s="23" t="s">
        <v>82</v>
      </c>
      <c r="AY219" s="23" t="s">
        <v>136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23" t="s">
        <v>80</v>
      </c>
      <c r="BK219" s="231">
        <f>ROUND(I219*H219,2)</f>
        <v>0</v>
      </c>
      <c r="BL219" s="23" t="s">
        <v>143</v>
      </c>
      <c r="BM219" s="23" t="s">
        <v>365</v>
      </c>
    </row>
    <row r="220" s="1" customFormat="1" ht="25.5" customHeight="1">
      <c r="B220" s="45"/>
      <c r="C220" s="220" t="s">
        <v>366</v>
      </c>
      <c r="D220" s="220" t="s">
        <v>138</v>
      </c>
      <c r="E220" s="221" t="s">
        <v>367</v>
      </c>
      <c r="F220" s="222" t="s">
        <v>368</v>
      </c>
      <c r="G220" s="223" t="s">
        <v>178</v>
      </c>
      <c r="H220" s="224">
        <v>0.80800000000000005</v>
      </c>
      <c r="I220" s="225"/>
      <c r="J220" s="226">
        <f>ROUND(I220*H220,2)</f>
        <v>0</v>
      </c>
      <c r="K220" s="222" t="s">
        <v>142</v>
      </c>
      <c r="L220" s="71"/>
      <c r="M220" s="227" t="s">
        <v>21</v>
      </c>
      <c r="N220" s="228" t="s">
        <v>43</v>
      </c>
      <c r="O220" s="46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AR220" s="23" t="s">
        <v>143</v>
      </c>
      <c r="AT220" s="23" t="s">
        <v>138</v>
      </c>
      <c r="AU220" s="23" t="s">
        <v>82</v>
      </c>
      <c r="AY220" s="23" t="s">
        <v>136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23" t="s">
        <v>80</v>
      </c>
      <c r="BK220" s="231">
        <f>ROUND(I220*H220,2)</f>
        <v>0</v>
      </c>
      <c r="BL220" s="23" t="s">
        <v>143</v>
      </c>
      <c r="BM220" s="23" t="s">
        <v>369</v>
      </c>
    </row>
    <row r="221" s="1" customFormat="1" ht="25.5" customHeight="1">
      <c r="B221" s="45"/>
      <c r="C221" s="220" t="s">
        <v>370</v>
      </c>
      <c r="D221" s="220" t="s">
        <v>138</v>
      </c>
      <c r="E221" s="221" t="s">
        <v>371</v>
      </c>
      <c r="F221" s="222" t="s">
        <v>372</v>
      </c>
      <c r="G221" s="223" t="s">
        <v>178</v>
      </c>
      <c r="H221" s="224">
        <v>179.19</v>
      </c>
      <c r="I221" s="225"/>
      <c r="J221" s="226">
        <f>ROUND(I221*H221,2)</f>
        <v>0</v>
      </c>
      <c r="K221" s="222" t="s">
        <v>142</v>
      </c>
      <c r="L221" s="71"/>
      <c r="M221" s="227" t="s">
        <v>21</v>
      </c>
      <c r="N221" s="228" t="s">
        <v>43</v>
      </c>
      <c r="O221" s="46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AR221" s="23" t="s">
        <v>143</v>
      </c>
      <c r="AT221" s="23" t="s">
        <v>138</v>
      </c>
      <c r="AU221" s="23" t="s">
        <v>82</v>
      </c>
      <c r="AY221" s="23" t="s">
        <v>136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23" t="s">
        <v>80</v>
      </c>
      <c r="BK221" s="231">
        <f>ROUND(I221*H221,2)</f>
        <v>0</v>
      </c>
      <c r="BL221" s="23" t="s">
        <v>143</v>
      </c>
      <c r="BM221" s="23" t="s">
        <v>373</v>
      </c>
    </row>
    <row r="222" s="1" customFormat="1" ht="25.5" customHeight="1">
      <c r="B222" s="45"/>
      <c r="C222" s="220" t="s">
        <v>374</v>
      </c>
      <c r="D222" s="220" t="s">
        <v>138</v>
      </c>
      <c r="E222" s="221" t="s">
        <v>375</v>
      </c>
      <c r="F222" s="222" t="s">
        <v>376</v>
      </c>
      <c r="G222" s="223" t="s">
        <v>178</v>
      </c>
      <c r="H222" s="224">
        <v>15.444000000000001</v>
      </c>
      <c r="I222" s="225"/>
      <c r="J222" s="226">
        <f>ROUND(I222*H222,2)</f>
        <v>0</v>
      </c>
      <c r="K222" s="222" t="s">
        <v>142</v>
      </c>
      <c r="L222" s="71"/>
      <c r="M222" s="227" t="s">
        <v>21</v>
      </c>
      <c r="N222" s="228" t="s">
        <v>43</v>
      </c>
      <c r="O222" s="46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AR222" s="23" t="s">
        <v>143</v>
      </c>
      <c r="AT222" s="23" t="s">
        <v>138</v>
      </c>
      <c r="AU222" s="23" t="s">
        <v>82</v>
      </c>
      <c r="AY222" s="23" t="s">
        <v>136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23" t="s">
        <v>80</v>
      </c>
      <c r="BK222" s="231">
        <f>ROUND(I222*H222,2)</f>
        <v>0</v>
      </c>
      <c r="BL222" s="23" t="s">
        <v>143</v>
      </c>
      <c r="BM222" s="23" t="s">
        <v>377</v>
      </c>
    </row>
    <row r="223" s="12" customFormat="1">
      <c r="B223" s="243"/>
      <c r="C223" s="244"/>
      <c r="D223" s="234" t="s">
        <v>145</v>
      </c>
      <c r="E223" s="245" t="s">
        <v>21</v>
      </c>
      <c r="F223" s="246" t="s">
        <v>378</v>
      </c>
      <c r="G223" s="244"/>
      <c r="H223" s="247">
        <v>15.444000000000001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AT223" s="253" t="s">
        <v>145</v>
      </c>
      <c r="AU223" s="253" t="s">
        <v>82</v>
      </c>
      <c r="AV223" s="12" t="s">
        <v>82</v>
      </c>
      <c r="AW223" s="12" t="s">
        <v>36</v>
      </c>
      <c r="AX223" s="12" t="s">
        <v>80</v>
      </c>
      <c r="AY223" s="253" t="s">
        <v>136</v>
      </c>
    </row>
    <row r="224" s="10" customFormat="1" ht="29.88" customHeight="1">
      <c r="B224" s="204"/>
      <c r="C224" s="205"/>
      <c r="D224" s="206" t="s">
        <v>71</v>
      </c>
      <c r="E224" s="218" t="s">
        <v>379</v>
      </c>
      <c r="F224" s="218" t="s">
        <v>380</v>
      </c>
      <c r="G224" s="205"/>
      <c r="H224" s="205"/>
      <c r="I224" s="208"/>
      <c r="J224" s="219">
        <f>BK224</f>
        <v>0</v>
      </c>
      <c r="K224" s="205"/>
      <c r="L224" s="210"/>
      <c r="M224" s="211"/>
      <c r="N224" s="212"/>
      <c r="O224" s="212"/>
      <c r="P224" s="213">
        <f>P225</f>
        <v>0</v>
      </c>
      <c r="Q224" s="212"/>
      <c r="R224" s="213">
        <f>R225</f>
        <v>0</v>
      </c>
      <c r="S224" s="212"/>
      <c r="T224" s="214">
        <f>T225</f>
        <v>0</v>
      </c>
      <c r="AR224" s="215" t="s">
        <v>80</v>
      </c>
      <c r="AT224" s="216" t="s">
        <v>71</v>
      </c>
      <c r="AU224" s="216" t="s">
        <v>80</v>
      </c>
      <c r="AY224" s="215" t="s">
        <v>136</v>
      </c>
      <c r="BK224" s="217">
        <f>BK225</f>
        <v>0</v>
      </c>
    </row>
    <row r="225" s="1" customFormat="1" ht="25.5" customHeight="1">
      <c r="B225" s="45"/>
      <c r="C225" s="220" t="s">
        <v>381</v>
      </c>
      <c r="D225" s="220" t="s">
        <v>138</v>
      </c>
      <c r="E225" s="221" t="s">
        <v>382</v>
      </c>
      <c r="F225" s="222" t="s">
        <v>383</v>
      </c>
      <c r="G225" s="223" t="s">
        <v>178</v>
      </c>
      <c r="H225" s="224">
        <v>73.203000000000003</v>
      </c>
      <c r="I225" s="225"/>
      <c r="J225" s="226">
        <f>ROUND(I225*H225,2)</f>
        <v>0</v>
      </c>
      <c r="K225" s="222" t="s">
        <v>142</v>
      </c>
      <c r="L225" s="71"/>
      <c r="M225" s="227" t="s">
        <v>21</v>
      </c>
      <c r="N225" s="228" t="s">
        <v>43</v>
      </c>
      <c r="O225" s="46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AR225" s="23" t="s">
        <v>143</v>
      </c>
      <c r="AT225" s="23" t="s">
        <v>138</v>
      </c>
      <c r="AU225" s="23" t="s">
        <v>82</v>
      </c>
      <c r="AY225" s="23" t="s">
        <v>136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23" t="s">
        <v>80</v>
      </c>
      <c r="BK225" s="231">
        <f>ROUND(I225*H225,2)</f>
        <v>0</v>
      </c>
      <c r="BL225" s="23" t="s">
        <v>143</v>
      </c>
      <c r="BM225" s="23" t="s">
        <v>384</v>
      </c>
    </row>
    <row r="226" s="10" customFormat="1" ht="37.44001" customHeight="1">
      <c r="B226" s="204"/>
      <c r="C226" s="205"/>
      <c r="D226" s="206" t="s">
        <v>71</v>
      </c>
      <c r="E226" s="207" t="s">
        <v>385</v>
      </c>
      <c r="F226" s="207" t="s">
        <v>386</v>
      </c>
      <c r="G226" s="205"/>
      <c r="H226" s="205"/>
      <c r="I226" s="208"/>
      <c r="J226" s="209">
        <f>BK226</f>
        <v>0</v>
      </c>
      <c r="K226" s="205"/>
      <c r="L226" s="210"/>
      <c r="M226" s="211"/>
      <c r="N226" s="212"/>
      <c r="O226" s="212"/>
      <c r="P226" s="213">
        <f>P227+P236</f>
        <v>0</v>
      </c>
      <c r="Q226" s="212"/>
      <c r="R226" s="213">
        <f>R227+R236</f>
        <v>0.25024799999999997</v>
      </c>
      <c r="S226" s="212"/>
      <c r="T226" s="214">
        <f>T227+T236</f>
        <v>0.13600000000000001</v>
      </c>
      <c r="AR226" s="215" t="s">
        <v>82</v>
      </c>
      <c r="AT226" s="216" t="s">
        <v>71</v>
      </c>
      <c r="AU226" s="216" t="s">
        <v>72</v>
      </c>
      <c r="AY226" s="215" t="s">
        <v>136</v>
      </c>
      <c r="BK226" s="217">
        <f>BK227+BK236</f>
        <v>0</v>
      </c>
    </row>
    <row r="227" s="10" customFormat="1" ht="19.92" customHeight="1">
      <c r="B227" s="204"/>
      <c r="C227" s="205"/>
      <c r="D227" s="206" t="s">
        <v>71</v>
      </c>
      <c r="E227" s="218" t="s">
        <v>387</v>
      </c>
      <c r="F227" s="218" t="s">
        <v>388</v>
      </c>
      <c r="G227" s="205"/>
      <c r="H227" s="205"/>
      <c r="I227" s="208"/>
      <c r="J227" s="219">
        <f>BK227</f>
        <v>0</v>
      </c>
      <c r="K227" s="205"/>
      <c r="L227" s="210"/>
      <c r="M227" s="211"/>
      <c r="N227" s="212"/>
      <c r="O227" s="212"/>
      <c r="P227" s="213">
        <f>SUM(P228:P235)</f>
        <v>0</v>
      </c>
      <c r="Q227" s="212"/>
      <c r="R227" s="213">
        <f>SUM(R228:R235)</f>
        <v>0.0030000000000000001</v>
      </c>
      <c r="S227" s="212"/>
      <c r="T227" s="214">
        <f>SUM(T228:T235)</f>
        <v>0</v>
      </c>
      <c r="AR227" s="215" t="s">
        <v>82</v>
      </c>
      <c r="AT227" s="216" t="s">
        <v>71</v>
      </c>
      <c r="AU227" s="216" t="s">
        <v>80</v>
      </c>
      <c r="AY227" s="215" t="s">
        <v>136</v>
      </c>
      <c r="BK227" s="217">
        <f>SUM(BK228:BK235)</f>
        <v>0</v>
      </c>
    </row>
    <row r="228" s="1" customFormat="1" ht="16.5" customHeight="1">
      <c r="B228" s="45"/>
      <c r="C228" s="220" t="s">
        <v>389</v>
      </c>
      <c r="D228" s="220" t="s">
        <v>138</v>
      </c>
      <c r="E228" s="221" t="s">
        <v>390</v>
      </c>
      <c r="F228" s="222" t="s">
        <v>391</v>
      </c>
      <c r="G228" s="223" t="s">
        <v>141</v>
      </c>
      <c r="H228" s="224">
        <v>8.5500000000000007</v>
      </c>
      <c r="I228" s="225"/>
      <c r="J228" s="226">
        <f>ROUND(I228*H228,2)</f>
        <v>0</v>
      </c>
      <c r="K228" s="222" t="s">
        <v>191</v>
      </c>
      <c r="L228" s="71"/>
      <c r="M228" s="227" t="s">
        <v>21</v>
      </c>
      <c r="N228" s="228" t="s">
        <v>43</v>
      </c>
      <c r="O228" s="46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AR228" s="23" t="s">
        <v>222</v>
      </c>
      <c r="AT228" s="23" t="s">
        <v>138</v>
      </c>
      <c r="AU228" s="23" t="s">
        <v>82</v>
      </c>
      <c r="AY228" s="23" t="s">
        <v>136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23" t="s">
        <v>80</v>
      </c>
      <c r="BK228" s="231">
        <f>ROUND(I228*H228,2)</f>
        <v>0</v>
      </c>
      <c r="BL228" s="23" t="s">
        <v>222</v>
      </c>
      <c r="BM228" s="23" t="s">
        <v>392</v>
      </c>
    </row>
    <row r="229" s="11" customFormat="1">
      <c r="B229" s="232"/>
      <c r="C229" s="233"/>
      <c r="D229" s="234" t="s">
        <v>145</v>
      </c>
      <c r="E229" s="235" t="s">
        <v>21</v>
      </c>
      <c r="F229" s="236" t="s">
        <v>185</v>
      </c>
      <c r="G229" s="233"/>
      <c r="H229" s="235" t="s">
        <v>21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AT229" s="242" t="s">
        <v>145</v>
      </c>
      <c r="AU229" s="242" t="s">
        <v>82</v>
      </c>
      <c r="AV229" s="11" t="s">
        <v>80</v>
      </c>
      <c r="AW229" s="11" t="s">
        <v>36</v>
      </c>
      <c r="AX229" s="11" t="s">
        <v>72</v>
      </c>
      <c r="AY229" s="242" t="s">
        <v>136</v>
      </c>
    </row>
    <row r="230" s="11" customFormat="1">
      <c r="B230" s="232"/>
      <c r="C230" s="233"/>
      <c r="D230" s="234" t="s">
        <v>145</v>
      </c>
      <c r="E230" s="235" t="s">
        <v>21</v>
      </c>
      <c r="F230" s="236" t="s">
        <v>393</v>
      </c>
      <c r="G230" s="233"/>
      <c r="H230" s="235" t="s">
        <v>21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AT230" s="242" t="s">
        <v>145</v>
      </c>
      <c r="AU230" s="242" t="s">
        <v>82</v>
      </c>
      <c r="AV230" s="11" t="s">
        <v>80</v>
      </c>
      <c r="AW230" s="11" t="s">
        <v>36</v>
      </c>
      <c r="AX230" s="11" t="s">
        <v>72</v>
      </c>
      <c r="AY230" s="242" t="s">
        <v>136</v>
      </c>
    </row>
    <row r="231" s="12" customFormat="1">
      <c r="B231" s="243"/>
      <c r="C231" s="244"/>
      <c r="D231" s="234" t="s">
        <v>145</v>
      </c>
      <c r="E231" s="245" t="s">
        <v>21</v>
      </c>
      <c r="F231" s="246" t="s">
        <v>394</v>
      </c>
      <c r="G231" s="244"/>
      <c r="H231" s="247">
        <v>8.5500000000000007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AT231" s="253" t="s">
        <v>145</v>
      </c>
      <c r="AU231" s="253" t="s">
        <v>82</v>
      </c>
      <c r="AV231" s="12" t="s">
        <v>82</v>
      </c>
      <c r="AW231" s="12" t="s">
        <v>36</v>
      </c>
      <c r="AX231" s="12" t="s">
        <v>80</v>
      </c>
      <c r="AY231" s="253" t="s">
        <v>136</v>
      </c>
    </row>
    <row r="232" s="1" customFormat="1" ht="16.5" customHeight="1">
      <c r="B232" s="45"/>
      <c r="C232" s="254" t="s">
        <v>395</v>
      </c>
      <c r="D232" s="254" t="s">
        <v>200</v>
      </c>
      <c r="E232" s="255" t="s">
        <v>396</v>
      </c>
      <c r="F232" s="256" t="s">
        <v>397</v>
      </c>
      <c r="G232" s="257" t="s">
        <v>178</v>
      </c>
      <c r="H232" s="258">
        <v>0.0030000000000000001</v>
      </c>
      <c r="I232" s="259"/>
      <c r="J232" s="260">
        <f>ROUND(I232*H232,2)</f>
        <v>0</v>
      </c>
      <c r="K232" s="256" t="s">
        <v>142</v>
      </c>
      <c r="L232" s="261"/>
      <c r="M232" s="262" t="s">
        <v>21</v>
      </c>
      <c r="N232" s="263" t="s">
        <v>43</v>
      </c>
      <c r="O232" s="46"/>
      <c r="P232" s="229">
        <f>O232*H232</f>
        <v>0</v>
      </c>
      <c r="Q232" s="229">
        <v>1</v>
      </c>
      <c r="R232" s="229">
        <f>Q232*H232</f>
        <v>0.0030000000000000001</v>
      </c>
      <c r="S232" s="229">
        <v>0</v>
      </c>
      <c r="T232" s="230">
        <f>S232*H232</f>
        <v>0</v>
      </c>
      <c r="AR232" s="23" t="s">
        <v>312</v>
      </c>
      <c r="AT232" s="23" t="s">
        <v>200</v>
      </c>
      <c r="AU232" s="23" t="s">
        <v>82</v>
      </c>
      <c r="AY232" s="23" t="s">
        <v>136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23" t="s">
        <v>80</v>
      </c>
      <c r="BK232" s="231">
        <f>ROUND(I232*H232,2)</f>
        <v>0</v>
      </c>
      <c r="BL232" s="23" t="s">
        <v>222</v>
      </c>
      <c r="BM232" s="23" t="s">
        <v>398</v>
      </c>
    </row>
    <row r="233" s="1" customFormat="1">
      <c r="B233" s="45"/>
      <c r="C233" s="73"/>
      <c r="D233" s="234" t="s">
        <v>399</v>
      </c>
      <c r="E233" s="73"/>
      <c r="F233" s="275" t="s">
        <v>400</v>
      </c>
      <c r="G233" s="73"/>
      <c r="H233" s="73"/>
      <c r="I233" s="190"/>
      <c r="J233" s="73"/>
      <c r="K233" s="73"/>
      <c r="L233" s="71"/>
      <c r="M233" s="276"/>
      <c r="N233" s="46"/>
      <c r="O233" s="46"/>
      <c r="P233" s="46"/>
      <c r="Q233" s="46"/>
      <c r="R233" s="46"/>
      <c r="S233" s="46"/>
      <c r="T233" s="94"/>
      <c r="AT233" s="23" t="s">
        <v>399</v>
      </c>
      <c r="AU233" s="23" t="s">
        <v>82</v>
      </c>
    </row>
    <row r="234" s="12" customFormat="1">
      <c r="B234" s="243"/>
      <c r="C234" s="244"/>
      <c r="D234" s="234" t="s">
        <v>145</v>
      </c>
      <c r="E234" s="245" t="s">
        <v>21</v>
      </c>
      <c r="F234" s="246" t="s">
        <v>401</v>
      </c>
      <c r="G234" s="244"/>
      <c r="H234" s="247">
        <v>0.0030000000000000001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AT234" s="253" t="s">
        <v>145</v>
      </c>
      <c r="AU234" s="253" t="s">
        <v>82</v>
      </c>
      <c r="AV234" s="12" t="s">
        <v>82</v>
      </c>
      <c r="AW234" s="12" t="s">
        <v>36</v>
      </c>
      <c r="AX234" s="12" t="s">
        <v>80</v>
      </c>
      <c r="AY234" s="253" t="s">
        <v>136</v>
      </c>
    </row>
    <row r="235" s="1" customFormat="1" ht="25.5" customHeight="1">
      <c r="B235" s="45"/>
      <c r="C235" s="220" t="s">
        <v>402</v>
      </c>
      <c r="D235" s="220" t="s">
        <v>138</v>
      </c>
      <c r="E235" s="221" t="s">
        <v>403</v>
      </c>
      <c r="F235" s="222" t="s">
        <v>404</v>
      </c>
      <c r="G235" s="223" t="s">
        <v>178</v>
      </c>
      <c r="H235" s="224">
        <v>0.0030000000000000001</v>
      </c>
      <c r="I235" s="225"/>
      <c r="J235" s="226">
        <f>ROUND(I235*H235,2)</f>
        <v>0</v>
      </c>
      <c r="K235" s="222" t="s">
        <v>142</v>
      </c>
      <c r="L235" s="71"/>
      <c r="M235" s="227" t="s">
        <v>21</v>
      </c>
      <c r="N235" s="228" t="s">
        <v>43</v>
      </c>
      <c r="O235" s="46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AR235" s="23" t="s">
        <v>222</v>
      </c>
      <c r="AT235" s="23" t="s">
        <v>138</v>
      </c>
      <c r="AU235" s="23" t="s">
        <v>82</v>
      </c>
      <c r="AY235" s="23" t="s">
        <v>136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23" t="s">
        <v>80</v>
      </c>
      <c r="BK235" s="231">
        <f>ROUND(I235*H235,2)</f>
        <v>0</v>
      </c>
      <c r="BL235" s="23" t="s">
        <v>222</v>
      </c>
      <c r="BM235" s="23" t="s">
        <v>405</v>
      </c>
    </row>
    <row r="236" s="10" customFormat="1" ht="29.88" customHeight="1">
      <c r="B236" s="204"/>
      <c r="C236" s="205"/>
      <c r="D236" s="206" t="s">
        <v>71</v>
      </c>
      <c r="E236" s="218" t="s">
        <v>406</v>
      </c>
      <c r="F236" s="218" t="s">
        <v>407</v>
      </c>
      <c r="G236" s="205"/>
      <c r="H236" s="205"/>
      <c r="I236" s="208"/>
      <c r="J236" s="219">
        <f>BK236</f>
        <v>0</v>
      </c>
      <c r="K236" s="205"/>
      <c r="L236" s="210"/>
      <c r="M236" s="211"/>
      <c r="N236" s="212"/>
      <c r="O236" s="212"/>
      <c r="P236" s="213">
        <f>SUM(P237:P249)</f>
        <v>0</v>
      </c>
      <c r="Q236" s="212"/>
      <c r="R236" s="213">
        <f>SUM(R237:R249)</f>
        <v>0.247248</v>
      </c>
      <c r="S236" s="212"/>
      <c r="T236" s="214">
        <f>SUM(T237:T249)</f>
        <v>0.13600000000000001</v>
      </c>
      <c r="AR236" s="215" t="s">
        <v>82</v>
      </c>
      <c r="AT236" s="216" t="s">
        <v>71</v>
      </c>
      <c r="AU236" s="216" t="s">
        <v>80</v>
      </c>
      <c r="AY236" s="215" t="s">
        <v>136</v>
      </c>
      <c r="BK236" s="217">
        <f>SUM(BK237:BK249)</f>
        <v>0</v>
      </c>
    </row>
    <row r="237" s="1" customFormat="1" ht="16.5" customHeight="1">
      <c r="B237" s="45"/>
      <c r="C237" s="220" t="s">
        <v>408</v>
      </c>
      <c r="D237" s="220" t="s">
        <v>138</v>
      </c>
      <c r="E237" s="221" t="s">
        <v>409</v>
      </c>
      <c r="F237" s="222" t="s">
        <v>410</v>
      </c>
      <c r="G237" s="223" t="s">
        <v>203</v>
      </c>
      <c r="H237" s="224">
        <v>247.24799999999999</v>
      </c>
      <c r="I237" s="225"/>
      <c r="J237" s="226">
        <f>ROUND(I237*H237,2)</f>
        <v>0</v>
      </c>
      <c r="K237" s="222" t="s">
        <v>191</v>
      </c>
      <c r="L237" s="71"/>
      <c r="M237" s="227" t="s">
        <v>21</v>
      </c>
      <c r="N237" s="228" t="s">
        <v>43</v>
      </c>
      <c r="O237" s="46"/>
      <c r="P237" s="229">
        <f>O237*H237</f>
        <v>0</v>
      </c>
      <c r="Q237" s="229">
        <v>0.001</v>
      </c>
      <c r="R237" s="229">
        <f>Q237*H237</f>
        <v>0.247248</v>
      </c>
      <c r="S237" s="229">
        <v>0</v>
      </c>
      <c r="T237" s="230">
        <f>S237*H237</f>
        <v>0</v>
      </c>
      <c r="AR237" s="23" t="s">
        <v>222</v>
      </c>
      <c r="AT237" s="23" t="s">
        <v>138</v>
      </c>
      <c r="AU237" s="23" t="s">
        <v>82</v>
      </c>
      <c r="AY237" s="23" t="s">
        <v>136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23" t="s">
        <v>80</v>
      </c>
      <c r="BK237" s="231">
        <f>ROUND(I237*H237,2)</f>
        <v>0</v>
      </c>
      <c r="BL237" s="23" t="s">
        <v>222</v>
      </c>
      <c r="BM237" s="23" t="s">
        <v>411</v>
      </c>
    </row>
    <row r="238" s="11" customFormat="1">
      <c r="B238" s="232"/>
      <c r="C238" s="233"/>
      <c r="D238" s="234" t="s">
        <v>145</v>
      </c>
      <c r="E238" s="235" t="s">
        <v>21</v>
      </c>
      <c r="F238" s="236" t="s">
        <v>185</v>
      </c>
      <c r="G238" s="233"/>
      <c r="H238" s="235" t="s">
        <v>21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145</v>
      </c>
      <c r="AU238" s="242" t="s">
        <v>82</v>
      </c>
      <c r="AV238" s="11" t="s">
        <v>80</v>
      </c>
      <c r="AW238" s="11" t="s">
        <v>36</v>
      </c>
      <c r="AX238" s="11" t="s">
        <v>72</v>
      </c>
      <c r="AY238" s="242" t="s">
        <v>136</v>
      </c>
    </row>
    <row r="239" s="11" customFormat="1">
      <c r="B239" s="232"/>
      <c r="C239" s="233"/>
      <c r="D239" s="234" t="s">
        <v>145</v>
      </c>
      <c r="E239" s="235" t="s">
        <v>21</v>
      </c>
      <c r="F239" s="236" t="s">
        <v>412</v>
      </c>
      <c r="G239" s="233"/>
      <c r="H239" s="235" t="s">
        <v>21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AT239" s="242" t="s">
        <v>145</v>
      </c>
      <c r="AU239" s="242" t="s">
        <v>82</v>
      </c>
      <c r="AV239" s="11" t="s">
        <v>80</v>
      </c>
      <c r="AW239" s="11" t="s">
        <v>36</v>
      </c>
      <c r="AX239" s="11" t="s">
        <v>72</v>
      </c>
      <c r="AY239" s="242" t="s">
        <v>136</v>
      </c>
    </row>
    <row r="240" s="11" customFormat="1">
      <c r="B240" s="232"/>
      <c r="C240" s="233"/>
      <c r="D240" s="234" t="s">
        <v>145</v>
      </c>
      <c r="E240" s="235" t="s">
        <v>21</v>
      </c>
      <c r="F240" s="236" t="s">
        <v>413</v>
      </c>
      <c r="G240" s="233"/>
      <c r="H240" s="235" t="s">
        <v>21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AT240" s="242" t="s">
        <v>145</v>
      </c>
      <c r="AU240" s="242" t="s">
        <v>82</v>
      </c>
      <c r="AV240" s="11" t="s">
        <v>80</v>
      </c>
      <c r="AW240" s="11" t="s">
        <v>36</v>
      </c>
      <c r="AX240" s="11" t="s">
        <v>72</v>
      </c>
      <c r="AY240" s="242" t="s">
        <v>136</v>
      </c>
    </row>
    <row r="241" s="11" customFormat="1">
      <c r="B241" s="232"/>
      <c r="C241" s="233"/>
      <c r="D241" s="234" t="s">
        <v>145</v>
      </c>
      <c r="E241" s="235" t="s">
        <v>21</v>
      </c>
      <c r="F241" s="236" t="s">
        <v>414</v>
      </c>
      <c r="G241" s="233"/>
      <c r="H241" s="235" t="s">
        <v>21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AT241" s="242" t="s">
        <v>145</v>
      </c>
      <c r="AU241" s="242" t="s">
        <v>82</v>
      </c>
      <c r="AV241" s="11" t="s">
        <v>80</v>
      </c>
      <c r="AW241" s="11" t="s">
        <v>36</v>
      </c>
      <c r="AX241" s="11" t="s">
        <v>72</v>
      </c>
      <c r="AY241" s="242" t="s">
        <v>136</v>
      </c>
    </row>
    <row r="242" s="12" customFormat="1">
      <c r="B242" s="243"/>
      <c r="C242" s="244"/>
      <c r="D242" s="234" t="s">
        <v>145</v>
      </c>
      <c r="E242" s="245" t="s">
        <v>21</v>
      </c>
      <c r="F242" s="246" t="s">
        <v>415</v>
      </c>
      <c r="G242" s="244"/>
      <c r="H242" s="247">
        <v>93.248000000000005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AT242" s="253" t="s">
        <v>145</v>
      </c>
      <c r="AU242" s="253" t="s">
        <v>82</v>
      </c>
      <c r="AV242" s="12" t="s">
        <v>82</v>
      </c>
      <c r="AW242" s="12" t="s">
        <v>36</v>
      </c>
      <c r="AX242" s="12" t="s">
        <v>72</v>
      </c>
      <c r="AY242" s="253" t="s">
        <v>136</v>
      </c>
    </row>
    <row r="243" s="11" customFormat="1">
      <c r="B243" s="232"/>
      <c r="C243" s="233"/>
      <c r="D243" s="234" t="s">
        <v>145</v>
      </c>
      <c r="E243" s="235" t="s">
        <v>21</v>
      </c>
      <c r="F243" s="236" t="s">
        <v>416</v>
      </c>
      <c r="G243" s="233"/>
      <c r="H243" s="235" t="s">
        <v>21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AT243" s="242" t="s">
        <v>145</v>
      </c>
      <c r="AU243" s="242" t="s">
        <v>82</v>
      </c>
      <c r="AV243" s="11" t="s">
        <v>80</v>
      </c>
      <c r="AW243" s="11" t="s">
        <v>36</v>
      </c>
      <c r="AX243" s="11" t="s">
        <v>72</v>
      </c>
      <c r="AY243" s="242" t="s">
        <v>136</v>
      </c>
    </row>
    <row r="244" s="12" customFormat="1">
      <c r="B244" s="243"/>
      <c r="C244" s="244"/>
      <c r="D244" s="234" t="s">
        <v>145</v>
      </c>
      <c r="E244" s="245" t="s">
        <v>21</v>
      </c>
      <c r="F244" s="246" t="s">
        <v>417</v>
      </c>
      <c r="G244" s="244"/>
      <c r="H244" s="247">
        <v>154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AT244" s="253" t="s">
        <v>145</v>
      </c>
      <c r="AU244" s="253" t="s">
        <v>82</v>
      </c>
      <c r="AV244" s="12" t="s">
        <v>82</v>
      </c>
      <c r="AW244" s="12" t="s">
        <v>36</v>
      </c>
      <c r="AX244" s="12" t="s">
        <v>72</v>
      </c>
      <c r="AY244" s="253" t="s">
        <v>136</v>
      </c>
    </row>
    <row r="245" s="13" customFormat="1">
      <c r="B245" s="264"/>
      <c r="C245" s="265"/>
      <c r="D245" s="234" t="s">
        <v>145</v>
      </c>
      <c r="E245" s="266" t="s">
        <v>21</v>
      </c>
      <c r="F245" s="267" t="s">
        <v>267</v>
      </c>
      <c r="G245" s="265"/>
      <c r="H245" s="268">
        <v>247.24799999999999</v>
      </c>
      <c r="I245" s="269"/>
      <c r="J245" s="265"/>
      <c r="K245" s="265"/>
      <c r="L245" s="270"/>
      <c r="M245" s="271"/>
      <c r="N245" s="272"/>
      <c r="O245" s="272"/>
      <c r="P245" s="272"/>
      <c r="Q245" s="272"/>
      <c r="R245" s="272"/>
      <c r="S245" s="272"/>
      <c r="T245" s="273"/>
      <c r="AT245" s="274" t="s">
        <v>145</v>
      </c>
      <c r="AU245" s="274" t="s">
        <v>82</v>
      </c>
      <c r="AV245" s="13" t="s">
        <v>143</v>
      </c>
      <c r="AW245" s="13" t="s">
        <v>36</v>
      </c>
      <c r="AX245" s="13" t="s">
        <v>80</v>
      </c>
      <c r="AY245" s="274" t="s">
        <v>136</v>
      </c>
    </row>
    <row r="246" s="1" customFormat="1" ht="16.5" customHeight="1">
      <c r="B246" s="45"/>
      <c r="C246" s="220" t="s">
        <v>418</v>
      </c>
      <c r="D246" s="220" t="s">
        <v>138</v>
      </c>
      <c r="E246" s="221" t="s">
        <v>419</v>
      </c>
      <c r="F246" s="222" t="s">
        <v>420</v>
      </c>
      <c r="G246" s="223" t="s">
        <v>156</v>
      </c>
      <c r="H246" s="224">
        <v>8.5</v>
      </c>
      <c r="I246" s="225"/>
      <c r="J246" s="226">
        <f>ROUND(I246*H246,2)</f>
        <v>0</v>
      </c>
      <c r="K246" s="222" t="s">
        <v>142</v>
      </c>
      <c r="L246" s="71"/>
      <c r="M246" s="227" t="s">
        <v>21</v>
      </c>
      <c r="N246" s="228" t="s">
        <v>43</v>
      </c>
      <c r="O246" s="46"/>
      <c r="P246" s="229">
        <f>O246*H246</f>
        <v>0</v>
      </c>
      <c r="Q246" s="229">
        <v>0</v>
      </c>
      <c r="R246" s="229">
        <f>Q246*H246</f>
        <v>0</v>
      </c>
      <c r="S246" s="229">
        <v>0.016</v>
      </c>
      <c r="T246" s="230">
        <f>S246*H246</f>
        <v>0.13600000000000001</v>
      </c>
      <c r="AR246" s="23" t="s">
        <v>222</v>
      </c>
      <c r="AT246" s="23" t="s">
        <v>138</v>
      </c>
      <c r="AU246" s="23" t="s">
        <v>82</v>
      </c>
      <c r="AY246" s="23" t="s">
        <v>136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23" t="s">
        <v>80</v>
      </c>
      <c r="BK246" s="231">
        <f>ROUND(I246*H246,2)</f>
        <v>0</v>
      </c>
      <c r="BL246" s="23" t="s">
        <v>222</v>
      </c>
      <c r="BM246" s="23" t="s">
        <v>421</v>
      </c>
    </row>
    <row r="247" s="11" customFormat="1">
      <c r="B247" s="232"/>
      <c r="C247" s="233"/>
      <c r="D247" s="234" t="s">
        <v>145</v>
      </c>
      <c r="E247" s="235" t="s">
        <v>21</v>
      </c>
      <c r="F247" s="236" t="s">
        <v>146</v>
      </c>
      <c r="G247" s="233"/>
      <c r="H247" s="235" t="s">
        <v>21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AT247" s="242" t="s">
        <v>145</v>
      </c>
      <c r="AU247" s="242" t="s">
        <v>82</v>
      </c>
      <c r="AV247" s="11" t="s">
        <v>80</v>
      </c>
      <c r="AW247" s="11" t="s">
        <v>36</v>
      </c>
      <c r="AX247" s="11" t="s">
        <v>72</v>
      </c>
      <c r="AY247" s="242" t="s">
        <v>136</v>
      </c>
    </row>
    <row r="248" s="12" customFormat="1">
      <c r="B248" s="243"/>
      <c r="C248" s="244"/>
      <c r="D248" s="234" t="s">
        <v>145</v>
      </c>
      <c r="E248" s="245" t="s">
        <v>21</v>
      </c>
      <c r="F248" s="246" t="s">
        <v>422</v>
      </c>
      <c r="G248" s="244"/>
      <c r="H248" s="247">
        <v>8.5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AT248" s="253" t="s">
        <v>145</v>
      </c>
      <c r="AU248" s="253" t="s">
        <v>82</v>
      </c>
      <c r="AV248" s="12" t="s">
        <v>82</v>
      </c>
      <c r="AW248" s="12" t="s">
        <v>36</v>
      </c>
      <c r="AX248" s="12" t="s">
        <v>80</v>
      </c>
      <c r="AY248" s="253" t="s">
        <v>136</v>
      </c>
    </row>
    <row r="249" s="1" customFormat="1" ht="16.5" customHeight="1">
      <c r="B249" s="45"/>
      <c r="C249" s="220" t="s">
        <v>423</v>
      </c>
      <c r="D249" s="220" t="s">
        <v>138</v>
      </c>
      <c r="E249" s="221" t="s">
        <v>424</v>
      </c>
      <c r="F249" s="222" t="s">
        <v>425</v>
      </c>
      <c r="G249" s="223" t="s">
        <v>178</v>
      </c>
      <c r="H249" s="224">
        <v>0.247</v>
      </c>
      <c r="I249" s="225"/>
      <c r="J249" s="226">
        <f>ROUND(I249*H249,2)</f>
        <v>0</v>
      </c>
      <c r="K249" s="222" t="s">
        <v>142</v>
      </c>
      <c r="L249" s="71"/>
      <c r="M249" s="227" t="s">
        <v>21</v>
      </c>
      <c r="N249" s="277" t="s">
        <v>43</v>
      </c>
      <c r="O249" s="278"/>
      <c r="P249" s="279">
        <f>O249*H249</f>
        <v>0</v>
      </c>
      <c r="Q249" s="279">
        <v>0</v>
      </c>
      <c r="R249" s="279">
        <f>Q249*H249</f>
        <v>0</v>
      </c>
      <c r="S249" s="279">
        <v>0</v>
      </c>
      <c r="T249" s="280">
        <f>S249*H249</f>
        <v>0</v>
      </c>
      <c r="AR249" s="23" t="s">
        <v>222</v>
      </c>
      <c r="AT249" s="23" t="s">
        <v>138</v>
      </c>
      <c r="AU249" s="23" t="s">
        <v>82</v>
      </c>
      <c r="AY249" s="23" t="s">
        <v>136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23" t="s">
        <v>80</v>
      </c>
      <c r="BK249" s="231">
        <f>ROUND(I249*H249,2)</f>
        <v>0</v>
      </c>
      <c r="BL249" s="23" t="s">
        <v>222</v>
      </c>
      <c r="BM249" s="23" t="s">
        <v>426</v>
      </c>
    </row>
    <row r="250" s="1" customFormat="1" ht="6.96" customHeight="1">
      <c r="B250" s="66"/>
      <c r="C250" s="67"/>
      <c r="D250" s="67"/>
      <c r="E250" s="67"/>
      <c r="F250" s="67"/>
      <c r="G250" s="67"/>
      <c r="H250" s="67"/>
      <c r="I250" s="165"/>
      <c r="J250" s="67"/>
      <c r="K250" s="67"/>
      <c r="L250" s="71"/>
    </row>
  </sheetData>
  <sheetProtection sheet="1" autoFilter="0" formatColumns="0" formatRows="0" objects="1" scenarios="1" spinCount="100000" saltValue="bjYO8CCx2iKzkYfLWGyFBNUXltkmRWpciEb1W/M1IcS+FFxiA4+kVw+4l+LyY4M/BLWv15+9DtLvB0I/BepUsA==" hashValue="WlkdKJHf0OqbsMA0h3IxIJllag7NqAHkmsCPKRkxcuUWOoms0mA+rtPsR4JDdz1fl52uu+fItMi58pPAXke2og==" algorithmName="SHA-512" password="CC35"/>
  <autoFilter ref="C87:K249"/>
  <mergeCells count="10">
    <mergeCell ref="E7:H7"/>
    <mergeCell ref="E9:H9"/>
    <mergeCell ref="E24:H24"/>
    <mergeCell ref="E45:H45"/>
    <mergeCell ref="E47:H47"/>
    <mergeCell ref="J51:J52"/>
    <mergeCell ref="E78:H78"/>
    <mergeCell ref="E80:H80"/>
    <mergeCell ref="G1:H1"/>
    <mergeCell ref="L2:V2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95</v>
      </c>
      <c r="G1" s="138" t="s">
        <v>96</v>
      </c>
      <c r="H1" s="138"/>
      <c r="I1" s="139"/>
      <c r="J1" s="138" t="s">
        <v>97</v>
      </c>
      <c r="K1" s="137" t="s">
        <v>98</v>
      </c>
      <c r="L1" s="138" t="s">
        <v>99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82</v>
      </c>
    </row>
    <row r="4" ht="36.96" customHeight="1">
      <c r="B4" s="27"/>
      <c r="C4" s="28"/>
      <c r="D4" s="29" t="s">
        <v>100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VD Karolinka, oprava asf. povrchu přístupové komunikace a areálu domku hrázného - II. etapa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101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427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14. 11. 2018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>Povodí Moravy a.s.</v>
      </c>
      <c r="F15" s="46"/>
      <c r="G15" s="46"/>
      <c r="H15" s="46"/>
      <c r="I15" s="145" t="s">
        <v>30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38</v>
      </c>
      <c r="E27" s="46"/>
      <c r="F27" s="46"/>
      <c r="G27" s="46"/>
      <c r="H27" s="46"/>
      <c r="I27" s="143"/>
      <c r="J27" s="154">
        <f>ROUND(J84,2)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5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6">
        <f>ROUND(SUM(BE84:BE235), 2)</f>
        <v>0</v>
      </c>
      <c r="G30" s="46"/>
      <c r="H30" s="46"/>
      <c r="I30" s="157">
        <v>0.20999999999999999</v>
      </c>
      <c r="J30" s="156">
        <f>ROUND(ROUND((SUM(BE84:BE235)),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6">
        <f>ROUND(SUM(BF84:BF235), 2)</f>
        <v>0</v>
      </c>
      <c r="G31" s="46"/>
      <c r="H31" s="46"/>
      <c r="I31" s="157">
        <v>0.14999999999999999</v>
      </c>
      <c r="J31" s="156">
        <f>ROUND(ROUND((SUM(BF84:BF235)),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6">
        <f>ROUND(SUM(BG84:BG235),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6">
        <f>ROUND(SUM(BH84:BH235),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6">
        <f>ROUND(SUM(BI84:BI235),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48</v>
      </c>
      <c r="E36" s="97"/>
      <c r="F36" s="97"/>
      <c r="G36" s="160" t="s">
        <v>49</v>
      </c>
      <c r="H36" s="161" t="s">
        <v>50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VD Karolinka, oprava asf. povrchu přístupové komunikace a areálu domku hrázného - II. etapa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101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02 - Oprava zpevněných ploch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Karolinka</v>
      </c>
      <c r="G49" s="46"/>
      <c r="H49" s="46"/>
      <c r="I49" s="145" t="s">
        <v>25</v>
      </c>
      <c r="J49" s="146" t="str">
        <f>IF(J12="","",J12)</f>
        <v>14. 11. 2018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Povodí Moravy a.s.</v>
      </c>
      <c r="G51" s="46"/>
      <c r="H51" s="46"/>
      <c r="I51" s="145" t="s">
        <v>33</v>
      </c>
      <c r="J51" s="43" t="str">
        <f>E21</f>
        <v>Dopravní projektování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104</v>
      </c>
      <c r="D54" s="158"/>
      <c r="E54" s="158"/>
      <c r="F54" s="158"/>
      <c r="G54" s="158"/>
      <c r="H54" s="158"/>
      <c r="I54" s="172"/>
      <c r="J54" s="173" t="s">
        <v>105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106</v>
      </c>
      <c r="D56" s="46"/>
      <c r="E56" s="46"/>
      <c r="F56" s="46"/>
      <c r="G56" s="46"/>
      <c r="H56" s="46"/>
      <c r="I56" s="143"/>
      <c r="J56" s="154">
        <f>J84</f>
        <v>0</v>
      </c>
      <c r="K56" s="50"/>
      <c r="AU56" s="23" t="s">
        <v>107</v>
      </c>
    </row>
    <row r="57" s="7" customFormat="1" ht="24.96" customHeight="1">
      <c r="B57" s="176"/>
      <c r="C57" s="177"/>
      <c r="D57" s="178" t="s">
        <v>108</v>
      </c>
      <c r="E57" s="179"/>
      <c r="F57" s="179"/>
      <c r="G57" s="179"/>
      <c r="H57" s="179"/>
      <c r="I57" s="180"/>
      <c r="J57" s="181">
        <f>J85</f>
        <v>0</v>
      </c>
      <c r="K57" s="182"/>
    </row>
    <row r="58" s="8" customFormat="1" ht="19.92" customHeight="1">
      <c r="B58" s="183"/>
      <c r="C58" s="184"/>
      <c r="D58" s="185" t="s">
        <v>109</v>
      </c>
      <c r="E58" s="186"/>
      <c r="F58" s="186"/>
      <c r="G58" s="186"/>
      <c r="H58" s="186"/>
      <c r="I58" s="187"/>
      <c r="J58" s="188">
        <f>J86</f>
        <v>0</v>
      </c>
      <c r="K58" s="189"/>
    </row>
    <row r="59" s="8" customFormat="1" ht="19.92" customHeight="1">
      <c r="B59" s="183"/>
      <c r="C59" s="184"/>
      <c r="D59" s="185" t="s">
        <v>110</v>
      </c>
      <c r="E59" s="186"/>
      <c r="F59" s="186"/>
      <c r="G59" s="186"/>
      <c r="H59" s="186"/>
      <c r="I59" s="187"/>
      <c r="J59" s="188">
        <f>J147</f>
        <v>0</v>
      </c>
      <c r="K59" s="189"/>
    </row>
    <row r="60" s="8" customFormat="1" ht="19.92" customHeight="1">
      <c r="B60" s="183"/>
      <c r="C60" s="184"/>
      <c r="D60" s="185" t="s">
        <v>112</v>
      </c>
      <c r="E60" s="186"/>
      <c r="F60" s="186"/>
      <c r="G60" s="186"/>
      <c r="H60" s="186"/>
      <c r="I60" s="187"/>
      <c r="J60" s="188">
        <f>J155</f>
        <v>0</v>
      </c>
      <c r="K60" s="189"/>
    </row>
    <row r="61" s="8" customFormat="1" ht="19.92" customHeight="1">
      <c r="B61" s="183"/>
      <c r="C61" s="184"/>
      <c r="D61" s="185" t="s">
        <v>428</v>
      </c>
      <c r="E61" s="186"/>
      <c r="F61" s="186"/>
      <c r="G61" s="186"/>
      <c r="H61" s="186"/>
      <c r="I61" s="187"/>
      <c r="J61" s="188">
        <f>J192</f>
        <v>0</v>
      </c>
      <c r="K61" s="189"/>
    </row>
    <row r="62" s="8" customFormat="1" ht="19.92" customHeight="1">
      <c r="B62" s="183"/>
      <c r="C62" s="184"/>
      <c r="D62" s="185" t="s">
        <v>114</v>
      </c>
      <c r="E62" s="186"/>
      <c r="F62" s="186"/>
      <c r="G62" s="186"/>
      <c r="H62" s="186"/>
      <c r="I62" s="187"/>
      <c r="J62" s="188">
        <f>J197</f>
        <v>0</v>
      </c>
      <c r="K62" s="189"/>
    </row>
    <row r="63" s="8" customFormat="1" ht="19.92" customHeight="1">
      <c r="B63" s="183"/>
      <c r="C63" s="184"/>
      <c r="D63" s="185" t="s">
        <v>115</v>
      </c>
      <c r="E63" s="186"/>
      <c r="F63" s="186"/>
      <c r="G63" s="186"/>
      <c r="H63" s="186"/>
      <c r="I63" s="187"/>
      <c r="J63" s="188">
        <f>J226</f>
        <v>0</v>
      </c>
      <c r="K63" s="189"/>
    </row>
    <row r="64" s="8" customFormat="1" ht="19.92" customHeight="1">
      <c r="B64" s="183"/>
      <c r="C64" s="184"/>
      <c r="D64" s="185" t="s">
        <v>116</v>
      </c>
      <c r="E64" s="186"/>
      <c r="F64" s="186"/>
      <c r="G64" s="186"/>
      <c r="H64" s="186"/>
      <c r="I64" s="187"/>
      <c r="J64" s="188">
        <f>J234</f>
        <v>0</v>
      </c>
      <c r="K64" s="189"/>
    </row>
    <row r="65" s="1" customFormat="1" ht="21.84" customHeight="1">
      <c r="B65" s="45"/>
      <c r="C65" s="46"/>
      <c r="D65" s="46"/>
      <c r="E65" s="46"/>
      <c r="F65" s="46"/>
      <c r="G65" s="46"/>
      <c r="H65" s="46"/>
      <c r="I65" s="143"/>
      <c r="J65" s="46"/>
      <c r="K65" s="50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65"/>
      <c r="J66" s="67"/>
      <c r="K66" s="68"/>
    </row>
    <row r="70" s="1" customFormat="1" ht="6.96" customHeight="1">
      <c r="B70" s="69"/>
      <c r="C70" s="70"/>
      <c r="D70" s="70"/>
      <c r="E70" s="70"/>
      <c r="F70" s="70"/>
      <c r="G70" s="70"/>
      <c r="H70" s="70"/>
      <c r="I70" s="168"/>
      <c r="J70" s="70"/>
      <c r="K70" s="70"/>
      <c r="L70" s="71"/>
    </row>
    <row r="71" s="1" customFormat="1" ht="36.96" customHeight="1">
      <c r="B71" s="45"/>
      <c r="C71" s="72" t="s">
        <v>120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4.4" customHeight="1">
      <c r="B73" s="45"/>
      <c r="C73" s="75" t="s">
        <v>18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6.5" customHeight="1">
      <c r="B74" s="45"/>
      <c r="C74" s="73"/>
      <c r="D74" s="73"/>
      <c r="E74" s="191" t="str">
        <f>E7</f>
        <v>VD Karolinka, oprava asf. povrchu přístupové komunikace a areálu domku hrázného - II. etapa</v>
      </c>
      <c r="F74" s="75"/>
      <c r="G74" s="75"/>
      <c r="H74" s="75"/>
      <c r="I74" s="190"/>
      <c r="J74" s="73"/>
      <c r="K74" s="73"/>
      <c r="L74" s="71"/>
    </row>
    <row r="75" s="1" customFormat="1" ht="14.4" customHeight="1">
      <c r="B75" s="45"/>
      <c r="C75" s="75" t="s">
        <v>101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7.25" customHeight="1">
      <c r="B76" s="45"/>
      <c r="C76" s="73"/>
      <c r="D76" s="73"/>
      <c r="E76" s="81" t="str">
        <f>E9</f>
        <v>SO 02 - Oprava zpevněných ploch</v>
      </c>
      <c r="F76" s="73"/>
      <c r="G76" s="73"/>
      <c r="H76" s="73"/>
      <c r="I76" s="190"/>
      <c r="J76" s="73"/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8" customHeight="1">
      <c r="B78" s="45"/>
      <c r="C78" s="75" t="s">
        <v>23</v>
      </c>
      <c r="D78" s="73"/>
      <c r="E78" s="73"/>
      <c r="F78" s="192" t="str">
        <f>F12</f>
        <v>Karolinka</v>
      </c>
      <c r="G78" s="73"/>
      <c r="H78" s="73"/>
      <c r="I78" s="193" t="s">
        <v>25</v>
      </c>
      <c r="J78" s="84" t="str">
        <f>IF(J12="","",J12)</f>
        <v>14. 11. 2018</v>
      </c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>
      <c r="B80" s="45"/>
      <c r="C80" s="75" t="s">
        <v>27</v>
      </c>
      <c r="D80" s="73"/>
      <c r="E80" s="73"/>
      <c r="F80" s="192" t="str">
        <f>E15</f>
        <v>Povodí Moravy a.s.</v>
      </c>
      <c r="G80" s="73"/>
      <c r="H80" s="73"/>
      <c r="I80" s="193" t="s">
        <v>33</v>
      </c>
      <c r="J80" s="192" t="str">
        <f>E21</f>
        <v>Dopravní projektování s.r.o.</v>
      </c>
      <c r="K80" s="73"/>
      <c r="L80" s="71"/>
    </row>
    <row r="81" s="1" customFormat="1" ht="14.4" customHeight="1">
      <c r="B81" s="45"/>
      <c r="C81" s="75" t="s">
        <v>31</v>
      </c>
      <c r="D81" s="73"/>
      <c r="E81" s="73"/>
      <c r="F81" s="192" t="str">
        <f>IF(E18="","",E18)</f>
        <v/>
      </c>
      <c r="G81" s="73"/>
      <c r="H81" s="73"/>
      <c r="I81" s="190"/>
      <c r="J81" s="73"/>
      <c r="K81" s="73"/>
      <c r="L81" s="71"/>
    </row>
    <row r="82" s="1" customFormat="1" ht="10.32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9" customFormat="1" ht="29.28" customHeight="1">
      <c r="B83" s="194"/>
      <c r="C83" s="195" t="s">
        <v>121</v>
      </c>
      <c r="D83" s="196" t="s">
        <v>57</v>
      </c>
      <c r="E83" s="196" t="s">
        <v>53</v>
      </c>
      <c r="F83" s="196" t="s">
        <v>122</v>
      </c>
      <c r="G83" s="196" t="s">
        <v>123</v>
      </c>
      <c r="H83" s="196" t="s">
        <v>124</v>
      </c>
      <c r="I83" s="197" t="s">
        <v>125</v>
      </c>
      <c r="J83" s="196" t="s">
        <v>105</v>
      </c>
      <c r="K83" s="198" t="s">
        <v>126</v>
      </c>
      <c r="L83" s="199"/>
      <c r="M83" s="101" t="s">
        <v>127</v>
      </c>
      <c r="N83" s="102" t="s">
        <v>42</v>
      </c>
      <c r="O83" s="102" t="s">
        <v>128</v>
      </c>
      <c r="P83" s="102" t="s">
        <v>129</v>
      </c>
      <c r="Q83" s="102" t="s">
        <v>130</v>
      </c>
      <c r="R83" s="102" t="s">
        <v>131</v>
      </c>
      <c r="S83" s="102" t="s">
        <v>132</v>
      </c>
      <c r="T83" s="103" t="s">
        <v>133</v>
      </c>
    </row>
    <row r="84" s="1" customFormat="1" ht="29.28" customHeight="1">
      <c r="B84" s="45"/>
      <c r="C84" s="107" t="s">
        <v>106</v>
      </c>
      <c r="D84" s="73"/>
      <c r="E84" s="73"/>
      <c r="F84" s="73"/>
      <c r="G84" s="73"/>
      <c r="H84" s="73"/>
      <c r="I84" s="190"/>
      <c r="J84" s="200">
        <f>BK84</f>
        <v>0</v>
      </c>
      <c r="K84" s="73"/>
      <c r="L84" s="71"/>
      <c r="M84" s="104"/>
      <c r="N84" s="105"/>
      <c r="O84" s="105"/>
      <c r="P84" s="201">
        <f>P85</f>
        <v>0</v>
      </c>
      <c r="Q84" s="105"/>
      <c r="R84" s="201">
        <f>R85</f>
        <v>21.0649142</v>
      </c>
      <c r="S84" s="105"/>
      <c r="T84" s="202">
        <f>T85</f>
        <v>35.760599999999997</v>
      </c>
      <c r="AT84" s="23" t="s">
        <v>71</v>
      </c>
      <c r="AU84" s="23" t="s">
        <v>107</v>
      </c>
      <c r="BK84" s="203">
        <f>BK85</f>
        <v>0</v>
      </c>
    </row>
    <row r="85" s="10" customFormat="1" ht="37.44001" customHeight="1">
      <c r="B85" s="204"/>
      <c r="C85" s="205"/>
      <c r="D85" s="206" t="s">
        <v>71</v>
      </c>
      <c r="E85" s="207" t="s">
        <v>134</v>
      </c>
      <c r="F85" s="207" t="s">
        <v>135</v>
      </c>
      <c r="G85" s="205"/>
      <c r="H85" s="205"/>
      <c r="I85" s="208"/>
      <c r="J85" s="209">
        <f>BK85</f>
        <v>0</v>
      </c>
      <c r="K85" s="205"/>
      <c r="L85" s="210"/>
      <c r="M85" s="211"/>
      <c r="N85" s="212"/>
      <c r="O85" s="212"/>
      <c r="P85" s="213">
        <f>P86+P147+P155+P192+P197+P226+P234</f>
        <v>0</v>
      </c>
      <c r="Q85" s="212"/>
      <c r="R85" s="213">
        <f>R86+R147+R155+R192+R197+R226+R234</f>
        <v>21.0649142</v>
      </c>
      <c r="S85" s="212"/>
      <c r="T85" s="214">
        <f>T86+T147+T155+T192+T197+T226+T234</f>
        <v>35.760599999999997</v>
      </c>
      <c r="AR85" s="215" t="s">
        <v>80</v>
      </c>
      <c r="AT85" s="216" t="s">
        <v>71</v>
      </c>
      <c r="AU85" s="216" t="s">
        <v>72</v>
      </c>
      <c r="AY85" s="215" t="s">
        <v>136</v>
      </c>
      <c r="BK85" s="217">
        <f>BK86+BK147+BK155+BK192+BK197+BK226+BK234</f>
        <v>0</v>
      </c>
    </row>
    <row r="86" s="10" customFormat="1" ht="19.92" customHeight="1">
      <c r="B86" s="204"/>
      <c r="C86" s="205"/>
      <c r="D86" s="206" t="s">
        <v>71</v>
      </c>
      <c r="E86" s="218" t="s">
        <v>80</v>
      </c>
      <c r="F86" s="218" t="s">
        <v>137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SUM(P87:P146)</f>
        <v>0</v>
      </c>
      <c r="Q86" s="212"/>
      <c r="R86" s="213">
        <f>SUM(R87:R146)</f>
        <v>0.001207</v>
      </c>
      <c r="S86" s="212"/>
      <c r="T86" s="214">
        <f>SUM(T87:T146)</f>
        <v>35.760599999999997</v>
      </c>
      <c r="AR86" s="215" t="s">
        <v>80</v>
      </c>
      <c r="AT86" s="216" t="s">
        <v>71</v>
      </c>
      <c r="AU86" s="216" t="s">
        <v>80</v>
      </c>
      <c r="AY86" s="215" t="s">
        <v>136</v>
      </c>
      <c r="BK86" s="217">
        <f>SUM(BK87:BK146)</f>
        <v>0</v>
      </c>
    </row>
    <row r="87" s="1" customFormat="1" ht="16.5" customHeight="1">
      <c r="B87" s="45"/>
      <c r="C87" s="220" t="s">
        <v>80</v>
      </c>
      <c r="D87" s="220" t="s">
        <v>138</v>
      </c>
      <c r="E87" s="221" t="s">
        <v>429</v>
      </c>
      <c r="F87" s="222" t="s">
        <v>430</v>
      </c>
      <c r="G87" s="223" t="s">
        <v>141</v>
      </c>
      <c r="H87" s="224">
        <v>39.100000000000001</v>
      </c>
      <c r="I87" s="225"/>
      <c r="J87" s="226">
        <f>ROUND(I87*H87,2)</f>
        <v>0</v>
      </c>
      <c r="K87" s="222" t="s">
        <v>142</v>
      </c>
      <c r="L87" s="71"/>
      <c r="M87" s="227" t="s">
        <v>21</v>
      </c>
      <c r="N87" s="228" t="s">
        <v>43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0.23999999999999999</v>
      </c>
      <c r="T87" s="230">
        <f>S87*H87</f>
        <v>9.3840000000000003</v>
      </c>
      <c r="AR87" s="23" t="s">
        <v>143</v>
      </c>
      <c r="AT87" s="23" t="s">
        <v>138</v>
      </c>
      <c r="AU87" s="23" t="s">
        <v>82</v>
      </c>
      <c r="AY87" s="23" t="s">
        <v>136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80</v>
      </c>
      <c r="BK87" s="231">
        <f>ROUND(I87*H87,2)</f>
        <v>0</v>
      </c>
      <c r="BL87" s="23" t="s">
        <v>143</v>
      </c>
      <c r="BM87" s="23" t="s">
        <v>431</v>
      </c>
    </row>
    <row r="88" s="11" customFormat="1">
      <c r="B88" s="232"/>
      <c r="C88" s="233"/>
      <c r="D88" s="234" t="s">
        <v>145</v>
      </c>
      <c r="E88" s="235" t="s">
        <v>21</v>
      </c>
      <c r="F88" s="236" t="s">
        <v>432</v>
      </c>
      <c r="G88" s="233"/>
      <c r="H88" s="235" t="s">
        <v>21</v>
      </c>
      <c r="I88" s="237"/>
      <c r="J88" s="233"/>
      <c r="K88" s="233"/>
      <c r="L88" s="238"/>
      <c r="M88" s="239"/>
      <c r="N88" s="240"/>
      <c r="O88" s="240"/>
      <c r="P88" s="240"/>
      <c r="Q88" s="240"/>
      <c r="R88" s="240"/>
      <c r="S88" s="240"/>
      <c r="T88" s="241"/>
      <c r="AT88" s="242" t="s">
        <v>145</v>
      </c>
      <c r="AU88" s="242" t="s">
        <v>82</v>
      </c>
      <c r="AV88" s="11" t="s">
        <v>80</v>
      </c>
      <c r="AW88" s="11" t="s">
        <v>36</v>
      </c>
      <c r="AX88" s="11" t="s">
        <v>72</v>
      </c>
      <c r="AY88" s="242" t="s">
        <v>136</v>
      </c>
    </row>
    <row r="89" s="12" customFormat="1">
      <c r="B89" s="243"/>
      <c r="C89" s="244"/>
      <c r="D89" s="234" t="s">
        <v>145</v>
      </c>
      <c r="E89" s="245" t="s">
        <v>21</v>
      </c>
      <c r="F89" s="246" t="s">
        <v>433</v>
      </c>
      <c r="G89" s="244"/>
      <c r="H89" s="247">
        <v>39.100000000000001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AT89" s="253" t="s">
        <v>145</v>
      </c>
      <c r="AU89" s="253" t="s">
        <v>82</v>
      </c>
      <c r="AV89" s="12" t="s">
        <v>82</v>
      </c>
      <c r="AW89" s="12" t="s">
        <v>36</v>
      </c>
      <c r="AX89" s="12" t="s">
        <v>80</v>
      </c>
      <c r="AY89" s="253" t="s">
        <v>136</v>
      </c>
    </row>
    <row r="90" s="1" customFormat="1" ht="16.5" customHeight="1">
      <c r="B90" s="45"/>
      <c r="C90" s="220" t="s">
        <v>82</v>
      </c>
      <c r="D90" s="220" t="s">
        <v>138</v>
      </c>
      <c r="E90" s="221" t="s">
        <v>434</v>
      </c>
      <c r="F90" s="222" t="s">
        <v>435</v>
      </c>
      <c r="G90" s="223" t="s">
        <v>141</v>
      </c>
      <c r="H90" s="224">
        <v>33.5</v>
      </c>
      <c r="I90" s="225"/>
      <c r="J90" s="226">
        <f>ROUND(I90*H90,2)</f>
        <v>0</v>
      </c>
      <c r="K90" s="222" t="s">
        <v>142</v>
      </c>
      <c r="L90" s="71"/>
      <c r="M90" s="227" t="s">
        <v>21</v>
      </c>
      <c r="N90" s="228" t="s">
        <v>43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0.22</v>
      </c>
      <c r="T90" s="230">
        <f>S90*H90</f>
        <v>7.3700000000000001</v>
      </c>
      <c r="AR90" s="23" t="s">
        <v>143</v>
      </c>
      <c r="AT90" s="23" t="s">
        <v>138</v>
      </c>
      <c r="AU90" s="23" t="s">
        <v>82</v>
      </c>
      <c r="AY90" s="23" t="s">
        <v>136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80</v>
      </c>
      <c r="BK90" s="231">
        <f>ROUND(I90*H90,2)</f>
        <v>0</v>
      </c>
      <c r="BL90" s="23" t="s">
        <v>143</v>
      </c>
      <c r="BM90" s="23" t="s">
        <v>436</v>
      </c>
    </row>
    <row r="91" s="11" customFormat="1">
      <c r="B91" s="232"/>
      <c r="C91" s="233"/>
      <c r="D91" s="234" t="s">
        <v>145</v>
      </c>
      <c r="E91" s="235" t="s">
        <v>21</v>
      </c>
      <c r="F91" s="236" t="s">
        <v>437</v>
      </c>
      <c r="G91" s="233"/>
      <c r="H91" s="235" t="s">
        <v>21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145</v>
      </c>
      <c r="AU91" s="242" t="s">
        <v>82</v>
      </c>
      <c r="AV91" s="11" t="s">
        <v>80</v>
      </c>
      <c r="AW91" s="11" t="s">
        <v>36</v>
      </c>
      <c r="AX91" s="11" t="s">
        <v>72</v>
      </c>
      <c r="AY91" s="242" t="s">
        <v>136</v>
      </c>
    </row>
    <row r="92" s="12" customFormat="1">
      <c r="B92" s="243"/>
      <c r="C92" s="244"/>
      <c r="D92" s="234" t="s">
        <v>145</v>
      </c>
      <c r="E92" s="245" t="s">
        <v>21</v>
      </c>
      <c r="F92" s="246" t="s">
        <v>438</v>
      </c>
      <c r="G92" s="244"/>
      <c r="H92" s="247">
        <v>33.5</v>
      </c>
      <c r="I92" s="248"/>
      <c r="J92" s="244"/>
      <c r="K92" s="244"/>
      <c r="L92" s="249"/>
      <c r="M92" s="250"/>
      <c r="N92" s="251"/>
      <c r="O92" s="251"/>
      <c r="P92" s="251"/>
      <c r="Q92" s="251"/>
      <c r="R92" s="251"/>
      <c r="S92" s="251"/>
      <c r="T92" s="252"/>
      <c r="AT92" s="253" t="s">
        <v>145</v>
      </c>
      <c r="AU92" s="253" t="s">
        <v>82</v>
      </c>
      <c r="AV92" s="12" t="s">
        <v>82</v>
      </c>
      <c r="AW92" s="12" t="s">
        <v>36</v>
      </c>
      <c r="AX92" s="12" t="s">
        <v>80</v>
      </c>
      <c r="AY92" s="253" t="s">
        <v>136</v>
      </c>
    </row>
    <row r="93" s="1" customFormat="1" ht="25.5" customHeight="1">
      <c r="B93" s="45"/>
      <c r="C93" s="220" t="s">
        <v>153</v>
      </c>
      <c r="D93" s="220" t="s">
        <v>138</v>
      </c>
      <c r="E93" s="221" t="s">
        <v>439</v>
      </c>
      <c r="F93" s="222" t="s">
        <v>440</v>
      </c>
      <c r="G93" s="223" t="s">
        <v>141</v>
      </c>
      <c r="H93" s="224">
        <v>16.199999999999999</v>
      </c>
      <c r="I93" s="225"/>
      <c r="J93" s="226">
        <f>ROUND(I93*H93,2)</f>
        <v>0</v>
      </c>
      <c r="K93" s="222" t="s">
        <v>142</v>
      </c>
      <c r="L93" s="71"/>
      <c r="M93" s="227" t="s">
        <v>21</v>
      </c>
      <c r="N93" s="228" t="s">
        <v>43</v>
      </c>
      <c r="O93" s="46"/>
      <c r="P93" s="229">
        <f>O93*H93</f>
        <v>0</v>
      </c>
      <c r="Q93" s="229">
        <v>6.0000000000000002E-05</v>
      </c>
      <c r="R93" s="229">
        <f>Q93*H93</f>
        <v>0.00097199999999999999</v>
      </c>
      <c r="S93" s="229">
        <v>0.128</v>
      </c>
      <c r="T93" s="230">
        <f>S93*H93</f>
        <v>2.0735999999999999</v>
      </c>
      <c r="AR93" s="23" t="s">
        <v>143</v>
      </c>
      <c r="AT93" s="23" t="s">
        <v>138</v>
      </c>
      <c r="AU93" s="23" t="s">
        <v>82</v>
      </c>
      <c r="AY93" s="23" t="s">
        <v>136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80</v>
      </c>
      <c r="BK93" s="231">
        <f>ROUND(I93*H93,2)</f>
        <v>0</v>
      </c>
      <c r="BL93" s="23" t="s">
        <v>143</v>
      </c>
      <c r="BM93" s="23" t="s">
        <v>441</v>
      </c>
    </row>
    <row r="94" s="11" customFormat="1">
      <c r="B94" s="232"/>
      <c r="C94" s="233"/>
      <c r="D94" s="234" t="s">
        <v>145</v>
      </c>
      <c r="E94" s="235" t="s">
        <v>21</v>
      </c>
      <c r="F94" s="236" t="s">
        <v>437</v>
      </c>
      <c r="G94" s="233"/>
      <c r="H94" s="235" t="s">
        <v>21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145</v>
      </c>
      <c r="AU94" s="242" t="s">
        <v>82</v>
      </c>
      <c r="AV94" s="11" t="s">
        <v>80</v>
      </c>
      <c r="AW94" s="11" t="s">
        <v>36</v>
      </c>
      <c r="AX94" s="11" t="s">
        <v>72</v>
      </c>
      <c r="AY94" s="242" t="s">
        <v>136</v>
      </c>
    </row>
    <row r="95" s="12" customFormat="1">
      <c r="B95" s="243"/>
      <c r="C95" s="244"/>
      <c r="D95" s="234" t="s">
        <v>145</v>
      </c>
      <c r="E95" s="245" t="s">
        <v>21</v>
      </c>
      <c r="F95" s="246" t="s">
        <v>442</v>
      </c>
      <c r="G95" s="244"/>
      <c r="H95" s="247">
        <v>16.199999999999999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AT95" s="253" t="s">
        <v>145</v>
      </c>
      <c r="AU95" s="253" t="s">
        <v>82</v>
      </c>
      <c r="AV95" s="12" t="s">
        <v>82</v>
      </c>
      <c r="AW95" s="12" t="s">
        <v>36</v>
      </c>
      <c r="AX95" s="12" t="s">
        <v>80</v>
      </c>
      <c r="AY95" s="253" t="s">
        <v>136</v>
      </c>
    </row>
    <row r="96" s="1" customFormat="1" ht="16.5" customHeight="1">
      <c r="B96" s="45"/>
      <c r="C96" s="220" t="s">
        <v>143</v>
      </c>
      <c r="D96" s="220" t="s">
        <v>138</v>
      </c>
      <c r="E96" s="221" t="s">
        <v>443</v>
      </c>
      <c r="F96" s="222" t="s">
        <v>444</v>
      </c>
      <c r="G96" s="223" t="s">
        <v>156</v>
      </c>
      <c r="H96" s="224">
        <v>82.599999999999994</v>
      </c>
      <c r="I96" s="225"/>
      <c r="J96" s="226">
        <f>ROUND(I96*H96,2)</f>
        <v>0</v>
      </c>
      <c r="K96" s="222" t="s">
        <v>142</v>
      </c>
      <c r="L96" s="71"/>
      <c r="M96" s="227" t="s">
        <v>21</v>
      </c>
      <c r="N96" s="228" t="s">
        <v>43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0.20499999999999999</v>
      </c>
      <c r="T96" s="230">
        <f>S96*H96</f>
        <v>16.932999999999996</v>
      </c>
      <c r="AR96" s="23" t="s">
        <v>143</v>
      </c>
      <c r="AT96" s="23" t="s">
        <v>138</v>
      </c>
      <c r="AU96" s="23" t="s">
        <v>82</v>
      </c>
      <c r="AY96" s="23" t="s">
        <v>136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80</v>
      </c>
      <c r="BK96" s="231">
        <f>ROUND(I96*H96,2)</f>
        <v>0</v>
      </c>
      <c r="BL96" s="23" t="s">
        <v>143</v>
      </c>
      <c r="BM96" s="23" t="s">
        <v>445</v>
      </c>
    </row>
    <row r="97" s="11" customFormat="1">
      <c r="B97" s="232"/>
      <c r="C97" s="233"/>
      <c r="D97" s="234" t="s">
        <v>145</v>
      </c>
      <c r="E97" s="235" t="s">
        <v>21</v>
      </c>
      <c r="F97" s="236" t="s">
        <v>437</v>
      </c>
      <c r="G97" s="233"/>
      <c r="H97" s="235" t="s">
        <v>21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145</v>
      </c>
      <c r="AU97" s="242" t="s">
        <v>82</v>
      </c>
      <c r="AV97" s="11" t="s">
        <v>80</v>
      </c>
      <c r="AW97" s="11" t="s">
        <v>36</v>
      </c>
      <c r="AX97" s="11" t="s">
        <v>72</v>
      </c>
      <c r="AY97" s="242" t="s">
        <v>136</v>
      </c>
    </row>
    <row r="98" s="12" customFormat="1">
      <c r="B98" s="243"/>
      <c r="C98" s="244"/>
      <c r="D98" s="234" t="s">
        <v>145</v>
      </c>
      <c r="E98" s="245" t="s">
        <v>21</v>
      </c>
      <c r="F98" s="246" t="s">
        <v>446</v>
      </c>
      <c r="G98" s="244"/>
      <c r="H98" s="247">
        <v>82.599999999999994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AT98" s="253" t="s">
        <v>145</v>
      </c>
      <c r="AU98" s="253" t="s">
        <v>82</v>
      </c>
      <c r="AV98" s="12" t="s">
        <v>82</v>
      </c>
      <c r="AW98" s="12" t="s">
        <v>36</v>
      </c>
      <c r="AX98" s="12" t="s">
        <v>80</v>
      </c>
      <c r="AY98" s="253" t="s">
        <v>136</v>
      </c>
    </row>
    <row r="99" s="1" customFormat="1" ht="16.5" customHeight="1">
      <c r="B99" s="45"/>
      <c r="C99" s="220" t="s">
        <v>164</v>
      </c>
      <c r="D99" s="220" t="s">
        <v>138</v>
      </c>
      <c r="E99" s="221" t="s">
        <v>447</v>
      </c>
      <c r="F99" s="222" t="s">
        <v>448</v>
      </c>
      <c r="G99" s="223" t="s">
        <v>161</v>
      </c>
      <c r="H99" s="224">
        <v>2.6699999999999999</v>
      </c>
      <c r="I99" s="225"/>
      <c r="J99" s="226">
        <f>ROUND(I99*H99,2)</f>
        <v>0</v>
      </c>
      <c r="K99" s="222" t="s">
        <v>142</v>
      </c>
      <c r="L99" s="71"/>
      <c r="M99" s="227" t="s">
        <v>21</v>
      </c>
      <c r="N99" s="228" t="s">
        <v>43</v>
      </c>
      <c r="O99" s="4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3" t="s">
        <v>143</v>
      </c>
      <c r="AT99" s="23" t="s">
        <v>138</v>
      </c>
      <c r="AU99" s="23" t="s">
        <v>82</v>
      </c>
      <c r="AY99" s="23" t="s">
        <v>136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80</v>
      </c>
      <c r="BK99" s="231">
        <f>ROUND(I99*H99,2)</f>
        <v>0</v>
      </c>
      <c r="BL99" s="23" t="s">
        <v>143</v>
      </c>
      <c r="BM99" s="23" t="s">
        <v>449</v>
      </c>
    </row>
    <row r="100" s="11" customFormat="1">
      <c r="B100" s="232"/>
      <c r="C100" s="233"/>
      <c r="D100" s="234" t="s">
        <v>145</v>
      </c>
      <c r="E100" s="235" t="s">
        <v>21</v>
      </c>
      <c r="F100" s="236" t="s">
        <v>437</v>
      </c>
      <c r="G100" s="233"/>
      <c r="H100" s="235" t="s">
        <v>21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AT100" s="242" t="s">
        <v>145</v>
      </c>
      <c r="AU100" s="242" t="s">
        <v>82</v>
      </c>
      <c r="AV100" s="11" t="s">
        <v>80</v>
      </c>
      <c r="AW100" s="11" t="s">
        <v>36</v>
      </c>
      <c r="AX100" s="11" t="s">
        <v>72</v>
      </c>
      <c r="AY100" s="242" t="s">
        <v>136</v>
      </c>
    </row>
    <row r="101" s="12" customFormat="1">
      <c r="B101" s="243"/>
      <c r="C101" s="244"/>
      <c r="D101" s="234" t="s">
        <v>145</v>
      </c>
      <c r="E101" s="245" t="s">
        <v>21</v>
      </c>
      <c r="F101" s="246" t="s">
        <v>450</v>
      </c>
      <c r="G101" s="244"/>
      <c r="H101" s="247">
        <v>2.6699999999999999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AT101" s="253" t="s">
        <v>145</v>
      </c>
      <c r="AU101" s="253" t="s">
        <v>82</v>
      </c>
      <c r="AV101" s="12" t="s">
        <v>82</v>
      </c>
      <c r="AW101" s="12" t="s">
        <v>36</v>
      </c>
      <c r="AX101" s="12" t="s">
        <v>80</v>
      </c>
      <c r="AY101" s="253" t="s">
        <v>136</v>
      </c>
    </row>
    <row r="102" s="1" customFormat="1" ht="25.5" customHeight="1">
      <c r="B102" s="45"/>
      <c r="C102" s="220" t="s">
        <v>170</v>
      </c>
      <c r="D102" s="220" t="s">
        <v>138</v>
      </c>
      <c r="E102" s="221" t="s">
        <v>451</v>
      </c>
      <c r="F102" s="222" t="s">
        <v>452</v>
      </c>
      <c r="G102" s="223" t="s">
        <v>161</v>
      </c>
      <c r="H102" s="224">
        <v>5.7400000000000002</v>
      </c>
      <c r="I102" s="225"/>
      <c r="J102" s="226">
        <f>ROUND(I102*H102,2)</f>
        <v>0</v>
      </c>
      <c r="K102" s="222" t="s">
        <v>142</v>
      </c>
      <c r="L102" s="71"/>
      <c r="M102" s="227" t="s">
        <v>21</v>
      </c>
      <c r="N102" s="228" t="s">
        <v>43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143</v>
      </c>
      <c r="AT102" s="23" t="s">
        <v>138</v>
      </c>
      <c r="AU102" s="23" t="s">
        <v>82</v>
      </c>
      <c r="AY102" s="23" t="s">
        <v>136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80</v>
      </c>
      <c r="BK102" s="231">
        <f>ROUND(I102*H102,2)</f>
        <v>0</v>
      </c>
      <c r="BL102" s="23" t="s">
        <v>143</v>
      </c>
      <c r="BM102" s="23" t="s">
        <v>453</v>
      </c>
    </row>
    <row r="103" s="11" customFormat="1">
      <c r="B103" s="232"/>
      <c r="C103" s="233"/>
      <c r="D103" s="234" t="s">
        <v>145</v>
      </c>
      <c r="E103" s="235" t="s">
        <v>21</v>
      </c>
      <c r="F103" s="236" t="s">
        <v>437</v>
      </c>
      <c r="G103" s="233"/>
      <c r="H103" s="235" t="s">
        <v>21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145</v>
      </c>
      <c r="AU103" s="242" t="s">
        <v>82</v>
      </c>
      <c r="AV103" s="11" t="s">
        <v>80</v>
      </c>
      <c r="AW103" s="11" t="s">
        <v>36</v>
      </c>
      <c r="AX103" s="11" t="s">
        <v>72</v>
      </c>
      <c r="AY103" s="242" t="s">
        <v>136</v>
      </c>
    </row>
    <row r="104" s="12" customFormat="1">
      <c r="B104" s="243"/>
      <c r="C104" s="244"/>
      <c r="D104" s="234" t="s">
        <v>145</v>
      </c>
      <c r="E104" s="245" t="s">
        <v>21</v>
      </c>
      <c r="F104" s="246" t="s">
        <v>454</v>
      </c>
      <c r="G104" s="244"/>
      <c r="H104" s="247">
        <v>5.7400000000000002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AT104" s="253" t="s">
        <v>145</v>
      </c>
      <c r="AU104" s="253" t="s">
        <v>82</v>
      </c>
      <c r="AV104" s="12" t="s">
        <v>82</v>
      </c>
      <c r="AW104" s="12" t="s">
        <v>36</v>
      </c>
      <c r="AX104" s="12" t="s">
        <v>80</v>
      </c>
      <c r="AY104" s="253" t="s">
        <v>136</v>
      </c>
    </row>
    <row r="105" s="1" customFormat="1" ht="16.5" customHeight="1">
      <c r="B105" s="45"/>
      <c r="C105" s="220" t="s">
        <v>175</v>
      </c>
      <c r="D105" s="220" t="s">
        <v>138</v>
      </c>
      <c r="E105" s="221" t="s">
        <v>159</v>
      </c>
      <c r="F105" s="222" t="s">
        <v>160</v>
      </c>
      <c r="G105" s="223" t="s">
        <v>161</v>
      </c>
      <c r="H105" s="224">
        <v>2.6400000000000001</v>
      </c>
      <c r="I105" s="225"/>
      <c r="J105" s="226">
        <f>ROUND(I105*H105,2)</f>
        <v>0</v>
      </c>
      <c r="K105" s="222" t="s">
        <v>142</v>
      </c>
      <c r="L105" s="71"/>
      <c r="M105" s="227" t="s">
        <v>21</v>
      </c>
      <c r="N105" s="228" t="s">
        <v>43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143</v>
      </c>
      <c r="AT105" s="23" t="s">
        <v>138</v>
      </c>
      <c r="AU105" s="23" t="s">
        <v>82</v>
      </c>
      <c r="AY105" s="23" t="s">
        <v>136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80</v>
      </c>
      <c r="BK105" s="231">
        <f>ROUND(I105*H105,2)</f>
        <v>0</v>
      </c>
      <c r="BL105" s="23" t="s">
        <v>143</v>
      </c>
      <c r="BM105" s="23" t="s">
        <v>455</v>
      </c>
    </row>
    <row r="106" s="11" customFormat="1">
      <c r="B106" s="232"/>
      <c r="C106" s="233"/>
      <c r="D106" s="234" t="s">
        <v>145</v>
      </c>
      <c r="E106" s="235" t="s">
        <v>21</v>
      </c>
      <c r="F106" s="236" t="s">
        <v>437</v>
      </c>
      <c r="G106" s="233"/>
      <c r="H106" s="235" t="s">
        <v>21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145</v>
      </c>
      <c r="AU106" s="242" t="s">
        <v>82</v>
      </c>
      <c r="AV106" s="11" t="s">
        <v>80</v>
      </c>
      <c r="AW106" s="11" t="s">
        <v>36</v>
      </c>
      <c r="AX106" s="11" t="s">
        <v>72</v>
      </c>
      <c r="AY106" s="242" t="s">
        <v>136</v>
      </c>
    </row>
    <row r="107" s="12" customFormat="1">
      <c r="B107" s="243"/>
      <c r="C107" s="244"/>
      <c r="D107" s="234" t="s">
        <v>145</v>
      </c>
      <c r="E107" s="245" t="s">
        <v>21</v>
      </c>
      <c r="F107" s="246" t="s">
        <v>456</v>
      </c>
      <c r="G107" s="244"/>
      <c r="H107" s="247">
        <v>2.6400000000000001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AT107" s="253" t="s">
        <v>145</v>
      </c>
      <c r="AU107" s="253" t="s">
        <v>82</v>
      </c>
      <c r="AV107" s="12" t="s">
        <v>82</v>
      </c>
      <c r="AW107" s="12" t="s">
        <v>36</v>
      </c>
      <c r="AX107" s="12" t="s">
        <v>80</v>
      </c>
      <c r="AY107" s="253" t="s">
        <v>136</v>
      </c>
    </row>
    <row r="108" s="1" customFormat="1" ht="16.5" customHeight="1">
      <c r="B108" s="45"/>
      <c r="C108" s="220" t="s">
        <v>181</v>
      </c>
      <c r="D108" s="220" t="s">
        <v>138</v>
      </c>
      <c r="E108" s="221" t="s">
        <v>165</v>
      </c>
      <c r="F108" s="222" t="s">
        <v>166</v>
      </c>
      <c r="G108" s="223" t="s">
        <v>161</v>
      </c>
      <c r="H108" s="224">
        <v>11.050000000000001</v>
      </c>
      <c r="I108" s="225"/>
      <c r="J108" s="226">
        <f>ROUND(I108*H108,2)</f>
        <v>0</v>
      </c>
      <c r="K108" s="222" t="s">
        <v>142</v>
      </c>
      <c r="L108" s="71"/>
      <c r="M108" s="227" t="s">
        <v>21</v>
      </c>
      <c r="N108" s="228" t="s">
        <v>43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143</v>
      </c>
      <c r="AT108" s="23" t="s">
        <v>138</v>
      </c>
      <c r="AU108" s="23" t="s">
        <v>82</v>
      </c>
      <c r="AY108" s="23" t="s">
        <v>136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80</v>
      </c>
      <c r="BK108" s="231">
        <f>ROUND(I108*H108,2)</f>
        <v>0</v>
      </c>
      <c r="BL108" s="23" t="s">
        <v>143</v>
      </c>
      <c r="BM108" s="23" t="s">
        <v>457</v>
      </c>
    </row>
    <row r="109" s="11" customFormat="1">
      <c r="B109" s="232"/>
      <c r="C109" s="233"/>
      <c r="D109" s="234" t="s">
        <v>145</v>
      </c>
      <c r="E109" s="235" t="s">
        <v>21</v>
      </c>
      <c r="F109" s="236" t="s">
        <v>458</v>
      </c>
      <c r="G109" s="233"/>
      <c r="H109" s="235" t="s">
        <v>21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145</v>
      </c>
      <c r="AU109" s="242" t="s">
        <v>82</v>
      </c>
      <c r="AV109" s="11" t="s">
        <v>80</v>
      </c>
      <c r="AW109" s="11" t="s">
        <v>36</v>
      </c>
      <c r="AX109" s="11" t="s">
        <v>72</v>
      </c>
      <c r="AY109" s="242" t="s">
        <v>136</v>
      </c>
    </row>
    <row r="110" s="12" customFormat="1">
      <c r="B110" s="243"/>
      <c r="C110" s="244"/>
      <c r="D110" s="234" t="s">
        <v>145</v>
      </c>
      <c r="E110" s="245" t="s">
        <v>21</v>
      </c>
      <c r="F110" s="246" t="s">
        <v>459</v>
      </c>
      <c r="G110" s="244"/>
      <c r="H110" s="247">
        <v>2.6699999999999999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145</v>
      </c>
      <c r="AU110" s="253" t="s">
        <v>82</v>
      </c>
      <c r="AV110" s="12" t="s">
        <v>82</v>
      </c>
      <c r="AW110" s="12" t="s">
        <v>36</v>
      </c>
      <c r="AX110" s="12" t="s">
        <v>72</v>
      </c>
      <c r="AY110" s="253" t="s">
        <v>136</v>
      </c>
    </row>
    <row r="111" s="11" customFormat="1">
      <c r="B111" s="232"/>
      <c r="C111" s="233"/>
      <c r="D111" s="234" t="s">
        <v>145</v>
      </c>
      <c r="E111" s="235" t="s">
        <v>21</v>
      </c>
      <c r="F111" s="236" t="s">
        <v>168</v>
      </c>
      <c r="G111" s="233"/>
      <c r="H111" s="235" t="s">
        <v>21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145</v>
      </c>
      <c r="AU111" s="242" t="s">
        <v>82</v>
      </c>
      <c r="AV111" s="11" t="s">
        <v>80</v>
      </c>
      <c r="AW111" s="11" t="s">
        <v>36</v>
      </c>
      <c r="AX111" s="11" t="s">
        <v>72</v>
      </c>
      <c r="AY111" s="242" t="s">
        <v>136</v>
      </c>
    </row>
    <row r="112" s="12" customFormat="1">
      <c r="B112" s="243"/>
      <c r="C112" s="244"/>
      <c r="D112" s="234" t="s">
        <v>145</v>
      </c>
      <c r="E112" s="245" t="s">
        <v>21</v>
      </c>
      <c r="F112" s="246" t="s">
        <v>460</v>
      </c>
      <c r="G112" s="244"/>
      <c r="H112" s="247">
        <v>2.6400000000000001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AT112" s="253" t="s">
        <v>145</v>
      </c>
      <c r="AU112" s="253" t="s">
        <v>82</v>
      </c>
      <c r="AV112" s="12" t="s">
        <v>82</v>
      </c>
      <c r="AW112" s="12" t="s">
        <v>36</v>
      </c>
      <c r="AX112" s="12" t="s">
        <v>72</v>
      </c>
      <c r="AY112" s="253" t="s">
        <v>136</v>
      </c>
    </row>
    <row r="113" s="11" customFormat="1">
      <c r="B113" s="232"/>
      <c r="C113" s="233"/>
      <c r="D113" s="234" t="s">
        <v>145</v>
      </c>
      <c r="E113" s="235" t="s">
        <v>21</v>
      </c>
      <c r="F113" s="236" t="s">
        <v>461</v>
      </c>
      <c r="G113" s="233"/>
      <c r="H113" s="235" t="s">
        <v>21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145</v>
      </c>
      <c r="AU113" s="242" t="s">
        <v>82</v>
      </c>
      <c r="AV113" s="11" t="s">
        <v>80</v>
      </c>
      <c r="AW113" s="11" t="s">
        <v>36</v>
      </c>
      <c r="AX113" s="11" t="s">
        <v>72</v>
      </c>
      <c r="AY113" s="242" t="s">
        <v>136</v>
      </c>
    </row>
    <row r="114" s="12" customFormat="1">
      <c r="B114" s="243"/>
      <c r="C114" s="244"/>
      <c r="D114" s="234" t="s">
        <v>145</v>
      </c>
      <c r="E114" s="245" t="s">
        <v>21</v>
      </c>
      <c r="F114" s="246" t="s">
        <v>462</v>
      </c>
      <c r="G114" s="244"/>
      <c r="H114" s="247">
        <v>5.7400000000000002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AT114" s="253" t="s">
        <v>145</v>
      </c>
      <c r="AU114" s="253" t="s">
        <v>82</v>
      </c>
      <c r="AV114" s="12" t="s">
        <v>82</v>
      </c>
      <c r="AW114" s="12" t="s">
        <v>36</v>
      </c>
      <c r="AX114" s="12" t="s">
        <v>72</v>
      </c>
      <c r="AY114" s="253" t="s">
        <v>136</v>
      </c>
    </row>
    <row r="115" s="13" customFormat="1">
      <c r="B115" s="264"/>
      <c r="C115" s="265"/>
      <c r="D115" s="234" t="s">
        <v>145</v>
      </c>
      <c r="E115" s="266" t="s">
        <v>21</v>
      </c>
      <c r="F115" s="267" t="s">
        <v>267</v>
      </c>
      <c r="G115" s="265"/>
      <c r="H115" s="268">
        <v>11.050000000000001</v>
      </c>
      <c r="I115" s="269"/>
      <c r="J115" s="265"/>
      <c r="K115" s="265"/>
      <c r="L115" s="270"/>
      <c r="M115" s="271"/>
      <c r="N115" s="272"/>
      <c r="O115" s="272"/>
      <c r="P115" s="272"/>
      <c r="Q115" s="272"/>
      <c r="R115" s="272"/>
      <c r="S115" s="272"/>
      <c r="T115" s="273"/>
      <c r="AT115" s="274" t="s">
        <v>145</v>
      </c>
      <c r="AU115" s="274" t="s">
        <v>82</v>
      </c>
      <c r="AV115" s="13" t="s">
        <v>143</v>
      </c>
      <c r="AW115" s="13" t="s">
        <v>36</v>
      </c>
      <c r="AX115" s="13" t="s">
        <v>80</v>
      </c>
      <c r="AY115" s="274" t="s">
        <v>136</v>
      </c>
    </row>
    <row r="116" s="1" customFormat="1" ht="25.5" customHeight="1">
      <c r="B116" s="45"/>
      <c r="C116" s="220" t="s">
        <v>188</v>
      </c>
      <c r="D116" s="220" t="s">
        <v>138</v>
      </c>
      <c r="E116" s="221" t="s">
        <v>171</v>
      </c>
      <c r="F116" s="222" t="s">
        <v>172</v>
      </c>
      <c r="G116" s="223" t="s">
        <v>161</v>
      </c>
      <c r="H116" s="224">
        <v>55.25</v>
      </c>
      <c r="I116" s="225"/>
      <c r="J116" s="226">
        <f>ROUND(I116*H116,2)</f>
        <v>0</v>
      </c>
      <c r="K116" s="222" t="s">
        <v>142</v>
      </c>
      <c r="L116" s="71"/>
      <c r="M116" s="227" t="s">
        <v>21</v>
      </c>
      <c r="N116" s="228" t="s">
        <v>43</v>
      </c>
      <c r="O116" s="4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AR116" s="23" t="s">
        <v>143</v>
      </c>
      <c r="AT116" s="23" t="s">
        <v>138</v>
      </c>
      <c r="AU116" s="23" t="s">
        <v>82</v>
      </c>
      <c r="AY116" s="23" t="s">
        <v>136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80</v>
      </c>
      <c r="BK116" s="231">
        <f>ROUND(I116*H116,2)</f>
        <v>0</v>
      </c>
      <c r="BL116" s="23" t="s">
        <v>143</v>
      </c>
      <c r="BM116" s="23" t="s">
        <v>463</v>
      </c>
    </row>
    <row r="117" s="12" customFormat="1">
      <c r="B117" s="243"/>
      <c r="C117" s="244"/>
      <c r="D117" s="234" t="s">
        <v>145</v>
      </c>
      <c r="E117" s="245" t="s">
        <v>21</v>
      </c>
      <c r="F117" s="246" t="s">
        <v>464</v>
      </c>
      <c r="G117" s="244"/>
      <c r="H117" s="247">
        <v>55.25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AT117" s="253" t="s">
        <v>145</v>
      </c>
      <c r="AU117" s="253" t="s">
        <v>82</v>
      </c>
      <c r="AV117" s="12" t="s">
        <v>82</v>
      </c>
      <c r="AW117" s="12" t="s">
        <v>36</v>
      </c>
      <c r="AX117" s="12" t="s">
        <v>80</v>
      </c>
      <c r="AY117" s="253" t="s">
        <v>136</v>
      </c>
    </row>
    <row r="118" s="1" customFormat="1" ht="16.5" customHeight="1">
      <c r="B118" s="45"/>
      <c r="C118" s="220" t="s">
        <v>194</v>
      </c>
      <c r="D118" s="220" t="s">
        <v>138</v>
      </c>
      <c r="E118" s="221" t="s">
        <v>176</v>
      </c>
      <c r="F118" s="222" t="s">
        <v>177</v>
      </c>
      <c r="G118" s="223" t="s">
        <v>178</v>
      </c>
      <c r="H118" s="224">
        <v>19.890000000000001</v>
      </c>
      <c r="I118" s="225"/>
      <c r="J118" s="226">
        <f>ROUND(I118*H118,2)</f>
        <v>0</v>
      </c>
      <c r="K118" s="222" t="s">
        <v>142</v>
      </c>
      <c r="L118" s="71"/>
      <c r="M118" s="227" t="s">
        <v>21</v>
      </c>
      <c r="N118" s="228" t="s">
        <v>43</v>
      </c>
      <c r="O118" s="4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" t="s">
        <v>143</v>
      </c>
      <c r="AT118" s="23" t="s">
        <v>138</v>
      </c>
      <c r="AU118" s="23" t="s">
        <v>82</v>
      </c>
      <c r="AY118" s="23" t="s">
        <v>136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80</v>
      </c>
      <c r="BK118" s="231">
        <f>ROUND(I118*H118,2)</f>
        <v>0</v>
      </c>
      <c r="BL118" s="23" t="s">
        <v>143</v>
      </c>
      <c r="BM118" s="23" t="s">
        <v>465</v>
      </c>
    </row>
    <row r="119" s="12" customFormat="1">
      <c r="B119" s="243"/>
      <c r="C119" s="244"/>
      <c r="D119" s="234" t="s">
        <v>145</v>
      </c>
      <c r="E119" s="245" t="s">
        <v>21</v>
      </c>
      <c r="F119" s="246" t="s">
        <v>466</v>
      </c>
      <c r="G119" s="244"/>
      <c r="H119" s="247">
        <v>19.890000000000001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AT119" s="253" t="s">
        <v>145</v>
      </c>
      <c r="AU119" s="253" t="s">
        <v>82</v>
      </c>
      <c r="AV119" s="12" t="s">
        <v>82</v>
      </c>
      <c r="AW119" s="12" t="s">
        <v>36</v>
      </c>
      <c r="AX119" s="12" t="s">
        <v>80</v>
      </c>
      <c r="AY119" s="253" t="s">
        <v>136</v>
      </c>
    </row>
    <row r="120" s="1" customFormat="1" ht="25.5" customHeight="1">
      <c r="B120" s="45"/>
      <c r="C120" s="220" t="s">
        <v>199</v>
      </c>
      <c r="D120" s="220" t="s">
        <v>138</v>
      </c>
      <c r="E120" s="221" t="s">
        <v>182</v>
      </c>
      <c r="F120" s="222" t="s">
        <v>183</v>
      </c>
      <c r="G120" s="223" t="s">
        <v>141</v>
      </c>
      <c r="H120" s="224">
        <v>7.5999999999999996</v>
      </c>
      <c r="I120" s="225"/>
      <c r="J120" s="226">
        <f>ROUND(I120*H120,2)</f>
        <v>0</v>
      </c>
      <c r="K120" s="222" t="s">
        <v>142</v>
      </c>
      <c r="L120" s="71"/>
      <c r="M120" s="227" t="s">
        <v>21</v>
      </c>
      <c r="N120" s="228" t="s">
        <v>43</v>
      </c>
      <c r="O120" s="46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3" t="s">
        <v>143</v>
      </c>
      <c r="AT120" s="23" t="s">
        <v>138</v>
      </c>
      <c r="AU120" s="23" t="s">
        <v>82</v>
      </c>
      <c r="AY120" s="23" t="s">
        <v>136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80</v>
      </c>
      <c r="BK120" s="231">
        <f>ROUND(I120*H120,2)</f>
        <v>0</v>
      </c>
      <c r="BL120" s="23" t="s">
        <v>143</v>
      </c>
      <c r="BM120" s="23" t="s">
        <v>467</v>
      </c>
    </row>
    <row r="121" s="11" customFormat="1">
      <c r="B121" s="232"/>
      <c r="C121" s="233"/>
      <c r="D121" s="234" t="s">
        <v>145</v>
      </c>
      <c r="E121" s="235" t="s">
        <v>21</v>
      </c>
      <c r="F121" s="236" t="s">
        <v>468</v>
      </c>
      <c r="G121" s="233"/>
      <c r="H121" s="235" t="s">
        <v>21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145</v>
      </c>
      <c r="AU121" s="242" t="s">
        <v>82</v>
      </c>
      <c r="AV121" s="11" t="s">
        <v>80</v>
      </c>
      <c r="AW121" s="11" t="s">
        <v>36</v>
      </c>
      <c r="AX121" s="11" t="s">
        <v>72</v>
      </c>
      <c r="AY121" s="242" t="s">
        <v>136</v>
      </c>
    </row>
    <row r="122" s="11" customFormat="1">
      <c r="B122" s="232"/>
      <c r="C122" s="233"/>
      <c r="D122" s="234" t="s">
        <v>145</v>
      </c>
      <c r="E122" s="235" t="s">
        <v>21</v>
      </c>
      <c r="F122" s="236" t="s">
        <v>186</v>
      </c>
      <c r="G122" s="233"/>
      <c r="H122" s="235" t="s">
        <v>21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145</v>
      </c>
      <c r="AU122" s="242" t="s">
        <v>82</v>
      </c>
      <c r="AV122" s="11" t="s">
        <v>80</v>
      </c>
      <c r="AW122" s="11" t="s">
        <v>36</v>
      </c>
      <c r="AX122" s="11" t="s">
        <v>72</v>
      </c>
      <c r="AY122" s="242" t="s">
        <v>136</v>
      </c>
    </row>
    <row r="123" s="12" customFormat="1">
      <c r="B123" s="243"/>
      <c r="C123" s="244"/>
      <c r="D123" s="234" t="s">
        <v>145</v>
      </c>
      <c r="E123" s="245" t="s">
        <v>21</v>
      </c>
      <c r="F123" s="246" t="s">
        <v>469</v>
      </c>
      <c r="G123" s="244"/>
      <c r="H123" s="247">
        <v>7.5999999999999996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AT123" s="253" t="s">
        <v>145</v>
      </c>
      <c r="AU123" s="253" t="s">
        <v>82</v>
      </c>
      <c r="AV123" s="12" t="s">
        <v>82</v>
      </c>
      <c r="AW123" s="12" t="s">
        <v>36</v>
      </c>
      <c r="AX123" s="12" t="s">
        <v>80</v>
      </c>
      <c r="AY123" s="253" t="s">
        <v>136</v>
      </c>
    </row>
    <row r="124" s="1" customFormat="1" ht="16.5" customHeight="1">
      <c r="B124" s="45"/>
      <c r="C124" s="220" t="s">
        <v>206</v>
      </c>
      <c r="D124" s="220" t="s">
        <v>138</v>
      </c>
      <c r="E124" s="221" t="s">
        <v>470</v>
      </c>
      <c r="F124" s="222" t="s">
        <v>190</v>
      </c>
      <c r="G124" s="223" t="s">
        <v>161</v>
      </c>
      <c r="H124" s="224">
        <v>0.76000000000000001</v>
      </c>
      <c r="I124" s="225"/>
      <c r="J124" s="226">
        <f>ROUND(I124*H124,2)</f>
        <v>0</v>
      </c>
      <c r="K124" s="222" t="s">
        <v>191</v>
      </c>
      <c r="L124" s="71"/>
      <c r="M124" s="227" t="s">
        <v>21</v>
      </c>
      <c r="N124" s="228" t="s">
        <v>43</v>
      </c>
      <c r="O124" s="46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3" t="s">
        <v>143</v>
      </c>
      <c r="AT124" s="23" t="s">
        <v>138</v>
      </c>
      <c r="AU124" s="23" t="s">
        <v>82</v>
      </c>
      <c r="AY124" s="23" t="s">
        <v>136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80</v>
      </c>
      <c r="BK124" s="231">
        <f>ROUND(I124*H124,2)</f>
        <v>0</v>
      </c>
      <c r="BL124" s="23" t="s">
        <v>143</v>
      </c>
      <c r="BM124" s="23" t="s">
        <v>471</v>
      </c>
    </row>
    <row r="125" s="12" customFormat="1">
      <c r="B125" s="243"/>
      <c r="C125" s="244"/>
      <c r="D125" s="234" t="s">
        <v>145</v>
      </c>
      <c r="E125" s="245" t="s">
        <v>21</v>
      </c>
      <c r="F125" s="246" t="s">
        <v>472</v>
      </c>
      <c r="G125" s="244"/>
      <c r="H125" s="247">
        <v>0.76000000000000001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AT125" s="253" t="s">
        <v>145</v>
      </c>
      <c r="AU125" s="253" t="s">
        <v>82</v>
      </c>
      <c r="AV125" s="12" t="s">
        <v>82</v>
      </c>
      <c r="AW125" s="12" t="s">
        <v>36</v>
      </c>
      <c r="AX125" s="12" t="s">
        <v>80</v>
      </c>
      <c r="AY125" s="253" t="s">
        <v>136</v>
      </c>
    </row>
    <row r="126" s="1" customFormat="1" ht="25.5" customHeight="1">
      <c r="B126" s="45"/>
      <c r="C126" s="220" t="s">
        <v>211</v>
      </c>
      <c r="D126" s="220" t="s">
        <v>138</v>
      </c>
      <c r="E126" s="221" t="s">
        <v>195</v>
      </c>
      <c r="F126" s="222" t="s">
        <v>196</v>
      </c>
      <c r="G126" s="223" t="s">
        <v>141</v>
      </c>
      <c r="H126" s="224">
        <v>7.5999999999999996</v>
      </c>
      <c r="I126" s="225"/>
      <c r="J126" s="226">
        <f>ROUND(I126*H126,2)</f>
        <v>0</v>
      </c>
      <c r="K126" s="222" t="s">
        <v>142</v>
      </c>
      <c r="L126" s="71"/>
      <c r="M126" s="227" t="s">
        <v>21</v>
      </c>
      <c r="N126" s="228" t="s">
        <v>43</v>
      </c>
      <c r="O126" s="46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AR126" s="23" t="s">
        <v>143</v>
      </c>
      <c r="AT126" s="23" t="s">
        <v>138</v>
      </c>
      <c r="AU126" s="23" t="s">
        <v>82</v>
      </c>
      <c r="AY126" s="23" t="s">
        <v>136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23" t="s">
        <v>80</v>
      </c>
      <c r="BK126" s="231">
        <f>ROUND(I126*H126,2)</f>
        <v>0</v>
      </c>
      <c r="BL126" s="23" t="s">
        <v>143</v>
      </c>
      <c r="BM126" s="23" t="s">
        <v>473</v>
      </c>
    </row>
    <row r="127" s="11" customFormat="1">
      <c r="B127" s="232"/>
      <c r="C127" s="233"/>
      <c r="D127" s="234" t="s">
        <v>145</v>
      </c>
      <c r="E127" s="235" t="s">
        <v>21</v>
      </c>
      <c r="F127" s="236" t="s">
        <v>468</v>
      </c>
      <c r="G127" s="233"/>
      <c r="H127" s="235" t="s">
        <v>21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145</v>
      </c>
      <c r="AU127" s="242" t="s">
        <v>82</v>
      </c>
      <c r="AV127" s="11" t="s">
        <v>80</v>
      </c>
      <c r="AW127" s="11" t="s">
        <v>36</v>
      </c>
      <c r="AX127" s="11" t="s">
        <v>72</v>
      </c>
      <c r="AY127" s="242" t="s">
        <v>136</v>
      </c>
    </row>
    <row r="128" s="12" customFormat="1">
      <c r="B128" s="243"/>
      <c r="C128" s="244"/>
      <c r="D128" s="234" t="s">
        <v>145</v>
      </c>
      <c r="E128" s="245" t="s">
        <v>21</v>
      </c>
      <c r="F128" s="246" t="s">
        <v>469</v>
      </c>
      <c r="G128" s="244"/>
      <c r="H128" s="247">
        <v>7.5999999999999996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AT128" s="253" t="s">
        <v>145</v>
      </c>
      <c r="AU128" s="253" t="s">
        <v>82</v>
      </c>
      <c r="AV128" s="12" t="s">
        <v>82</v>
      </c>
      <c r="AW128" s="12" t="s">
        <v>36</v>
      </c>
      <c r="AX128" s="12" t="s">
        <v>80</v>
      </c>
      <c r="AY128" s="253" t="s">
        <v>136</v>
      </c>
    </row>
    <row r="129" s="1" customFormat="1" ht="16.5" customHeight="1">
      <c r="B129" s="45"/>
      <c r="C129" s="254" t="s">
        <v>215</v>
      </c>
      <c r="D129" s="254" t="s">
        <v>200</v>
      </c>
      <c r="E129" s="255" t="s">
        <v>201</v>
      </c>
      <c r="F129" s="256" t="s">
        <v>202</v>
      </c>
      <c r="G129" s="257" t="s">
        <v>203</v>
      </c>
      <c r="H129" s="258">
        <v>0.23499999999999999</v>
      </c>
      <c r="I129" s="259"/>
      <c r="J129" s="260">
        <f>ROUND(I129*H129,2)</f>
        <v>0</v>
      </c>
      <c r="K129" s="256" t="s">
        <v>142</v>
      </c>
      <c r="L129" s="261"/>
      <c r="M129" s="262" t="s">
        <v>21</v>
      </c>
      <c r="N129" s="263" t="s">
        <v>43</v>
      </c>
      <c r="O129" s="46"/>
      <c r="P129" s="229">
        <f>O129*H129</f>
        <v>0</v>
      </c>
      <c r="Q129" s="229">
        <v>0.001</v>
      </c>
      <c r="R129" s="229">
        <f>Q129*H129</f>
        <v>0.00023499999999999999</v>
      </c>
      <c r="S129" s="229">
        <v>0</v>
      </c>
      <c r="T129" s="230">
        <f>S129*H129</f>
        <v>0</v>
      </c>
      <c r="AR129" s="23" t="s">
        <v>181</v>
      </c>
      <c r="AT129" s="23" t="s">
        <v>200</v>
      </c>
      <c r="AU129" s="23" t="s">
        <v>82</v>
      </c>
      <c r="AY129" s="23" t="s">
        <v>136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23" t="s">
        <v>80</v>
      </c>
      <c r="BK129" s="231">
        <f>ROUND(I129*H129,2)</f>
        <v>0</v>
      </c>
      <c r="BL129" s="23" t="s">
        <v>143</v>
      </c>
      <c r="BM129" s="23" t="s">
        <v>474</v>
      </c>
    </row>
    <row r="130" s="12" customFormat="1">
      <c r="B130" s="243"/>
      <c r="C130" s="244"/>
      <c r="D130" s="234" t="s">
        <v>145</v>
      </c>
      <c r="E130" s="245" t="s">
        <v>21</v>
      </c>
      <c r="F130" s="246" t="s">
        <v>475</v>
      </c>
      <c r="G130" s="244"/>
      <c r="H130" s="247">
        <v>0.23499999999999999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AT130" s="253" t="s">
        <v>145</v>
      </c>
      <c r="AU130" s="253" t="s">
        <v>82</v>
      </c>
      <c r="AV130" s="12" t="s">
        <v>82</v>
      </c>
      <c r="AW130" s="12" t="s">
        <v>36</v>
      </c>
      <c r="AX130" s="12" t="s">
        <v>80</v>
      </c>
      <c r="AY130" s="253" t="s">
        <v>136</v>
      </c>
    </row>
    <row r="131" s="1" customFormat="1" ht="16.5" customHeight="1">
      <c r="B131" s="45"/>
      <c r="C131" s="220" t="s">
        <v>10</v>
      </c>
      <c r="D131" s="220" t="s">
        <v>138</v>
      </c>
      <c r="E131" s="221" t="s">
        <v>207</v>
      </c>
      <c r="F131" s="222" t="s">
        <v>208</v>
      </c>
      <c r="G131" s="223" t="s">
        <v>141</v>
      </c>
      <c r="H131" s="224">
        <v>26.899999999999999</v>
      </c>
      <c r="I131" s="225"/>
      <c r="J131" s="226">
        <f>ROUND(I131*H131,2)</f>
        <v>0</v>
      </c>
      <c r="K131" s="222" t="s">
        <v>142</v>
      </c>
      <c r="L131" s="71"/>
      <c r="M131" s="227" t="s">
        <v>21</v>
      </c>
      <c r="N131" s="228" t="s">
        <v>43</v>
      </c>
      <c r="O131" s="46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" t="s">
        <v>143</v>
      </c>
      <c r="AT131" s="23" t="s">
        <v>138</v>
      </c>
      <c r="AU131" s="23" t="s">
        <v>82</v>
      </c>
      <c r="AY131" s="23" t="s">
        <v>136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80</v>
      </c>
      <c r="BK131" s="231">
        <f>ROUND(I131*H131,2)</f>
        <v>0</v>
      </c>
      <c r="BL131" s="23" t="s">
        <v>143</v>
      </c>
      <c r="BM131" s="23" t="s">
        <v>476</v>
      </c>
    </row>
    <row r="132" s="11" customFormat="1">
      <c r="B132" s="232"/>
      <c r="C132" s="233"/>
      <c r="D132" s="234" t="s">
        <v>145</v>
      </c>
      <c r="E132" s="235" t="s">
        <v>21</v>
      </c>
      <c r="F132" s="236" t="s">
        <v>437</v>
      </c>
      <c r="G132" s="233"/>
      <c r="H132" s="235" t="s">
        <v>21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145</v>
      </c>
      <c r="AU132" s="242" t="s">
        <v>82</v>
      </c>
      <c r="AV132" s="11" t="s">
        <v>80</v>
      </c>
      <c r="AW132" s="11" t="s">
        <v>36</v>
      </c>
      <c r="AX132" s="11" t="s">
        <v>72</v>
      </c>
      <c r="AY132" s="242" t="s">
        <v>136</v>
      </c>
    </row>
    <row r="133" s="12" customFormat="1">
      <c r="B133" s="243"/>
      <c r="C133" s="244"/>
      <c r="D133" s="234" t="s">
        <v>145</v>
      </c>
      <c r="E133" s="245" t="s">
        <v>21</v>
      </c>
      <c r="F133" s="246" t="s">
        <v>477</v>
      </c>
      <c r="G133" s="244"/>
      <c r="H133" s="247">
        <v>26.899999999999999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AT133" s="253" t="s">
        <v>145</v>
      </c>
      <c r="AU133" s="253" t="s">
        <v>82</v>
      </c>
      <c r="AV133" s="12" t="s">
        <v>82</v>
      </c>
      <c r="AW133" s="12" t="s">
        <v>36</v>
      </c>
      <c r="AX133" s="12" t="s">
        <v>80</v>
      </c>
      <c r="AY133" s="253" t="s">
        <v>136</v>
      </c>
    </row>
    <row r="134" s="1" customFormat="1" ht="16.5" customHeight="1">
      <c r="B134" s="45"/>
      <c r="C134" s="220" t="s">
        <v>222</v>
      </c>
      <c r="D134" s="220" t="s">
        <v>138</v>
      </c>
      <c r="E134" s="221" t="s">
        <v>212</v>
      </c>
      <c r="F134" s="222" t="s">
        <v>213</v>
      </c>
      <c r="G134" s="223" t="s">
        <v>141</v>
      </c>
      <c r="H134" s="224">
        <v>7.5999999999999996</v>
      </c>
      <c r="I134" s="225"/>
      <c r="J134" s="226">
        <f>ROUND(I134*H134,2)</f>
        <v>0</v>
      </c>
      <c r="K134" s="222" t="s">
        <v>142</v>
      </c>
      <c r="L134" s="71"/>
      <c r="M134" s="227" t="s">
        <v>21</v>
      </c>
      <c r="N134" s="228" t="s">
        <v>43</v>
      </c>
      <c r="O134" s="46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AR134" s="23" t="s">
        <v>143</v>
      </c>
      <c r="AT134" s="23" t="s">
        <v>138</v>
      </c>
      <c r="AU134" s="23" t="s">
        <v>82</v>
      </c>
      <c r="AY134" s="23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23" t="s">
        <v>80</v>
      </c>
      <c r="BK134" s="231">
        <f>ROUND(I134*H134,2)</f>
        <v>0</v>
      </c>
      <c r="BL134" s="23" t="s">
        <v>143</v>
      </c>
      <c r="BM134" s="23" t="s">
        <v>478</v>
      </c>
    </row>
    <row r="135" s="12" customFormat="1">
      <c r="B135" s="243"/>
      <c r="C135" s="244"/>
      <c r="D135" s="234" t="s">
        <v>145</v>
      </c>
      <c r="E135" s="245" t="s">
        <v>21</v>
      </c>
      <c r="F135" s="246" t="s">
        <v>469</v>
      </c>
      <c r="G135" s="244"/>
      <c r="H135" s="247">
        <v>7.5999999999999996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AT135" s="253" t="s">
        <v>145</v>
      </c>
      <c r="AU135" s="253" t="s">
        <v>82</v>
      </c>
      <c r="AV135" s="12" t="s">
        <v>82</v>
      </c>
      <c r="AW135" s="12" t="s">
        <v>36</v>
      </c>
      <c r="AX135" s="12" t="s">
        <v>80</v>
      </c>
      <c r="AY135" s="253" t="s">
        <v>136</v>
      </c>
    </row>
    <row r="136" s="1" customFormat="1" ht="16.5" customHeight="1">
      <c r="B136" s="45"/>
      <c r="C136" s="220" t="s">
        <v>226</v>
      </c>
      <c r="D136" s="220" t="s">
        <v>138</v>
      </c>
      <c r="E136" s="221" t="s">
        <v>216</v>
      </c>
      <c r="F136" s="222" t="s">
        <v>217</v>
      </c>
      <c r="G136" s="223" t="s">
        <v>141</v>
      </c>
      <c r="H136" s="224">
        <v>7.5999999999999996</v>
      </c>
      <c r="I136" s="225"/>
      <c r="J136" s="226">
        <f>ROUND(I136*H136,2)</f>
        <v>0</v>
      </c>
      <c r="K136" s="222" t="s">
        <v>142</v>
      </c>
      <c r="L136" s="71"/>
      <c r="M136" s="227" t="s">
        <v>21</v>
      </c>
      <c r="N136" s="228" t="s">
        <v>43</v>
      </c>
      <c r="O136" s="46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AR136" s="23" t="s">
        <v>143</v>
      </c>
      <c r="AT136" s="23" t="s">
        <v>138</v>
      </c>
      <c r="AU136" s="23" t="s">
        <v>82</v>
      </c>
      <c r="AY136" s="23" t="s">
        <v>136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23" t="s">
        <v>80</v>
      </c>
      <c r="BK136" s="231">
        <f>ROUND(I136*H136,2)</f>
        <v>0</v>
      </c>
      <c r="BL136" s="23" t="s">
        <v>143</v>
      </c>
      <c r="BM136" s="23" t="s">
        <v>479</v>
      </c>
    </row>
    <row r="137" s="12" customFormat="1">
      <c r="B137" s="243"/>
      <c r="C137" s="244"/>
      <c r="D137" s="234" t="s">
        <v>145</v>
      </c>
      <c r="E137" s="245" t="s">
        <v>21</v>
      </c>
      <c r="F137" s="246" t="s">
        <v>469</v>
      </c>
      <c r="G137" s="244"/>
      <c r="H137" s="247">
        <v>7.5999999999999996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AT137" s="253" t="s">
        <v>145</v>
      </c>
      <c r="AU137" s="253" t="s">
        <v>82</v>
      </c>
      <c r="AV137" s="12" t="s">
        <v>82</v>
      </c>
      <c r="AW137" s="12" t="s">
        <v>36</v>
      </c>
      <c r="AX137" s="12" t="s">
        <v>80</v>
      </c>
      <c r="AY137" s="253" t="s">
        <v>136</v>
      </c>
    </row>
    <row r="138" s="1" customFormat="1" ht="16.5" customHeight="1">
      <c r="B138" s="45"/>
      <c r="C138" s="220" t="s">
        <v>232</v>
      </c>
      <c r="D138" s="220" t="s">
        <v>138</v>
      </c>
      <c r="E138" s="221" t="s">
        <v>219</v>
      </c>
      <c r="F138" s="222" t="s">
        <v>220</v>
      </c>
      <c r="G138" s="223" t="s">
        <v>141</v>
      </c>
      <c r="H138" s="224">
        <v>7.5999999999999996</v>
      </c>
      <c r="I138" s="225"/>
      <c r="J138" s="226">
        <f>ROUND(I138*H138,2)</f>
        <v>0</v>
      </c>
      <c r="K138" s="222" t="s">
        <v>142</v>
      </c>
      <c r="L138" s="71"/>
      <c r="M138" s="227" t="s">
        <v>21</v>
      </c>
      <c r="N138" s="228" t="s">
        <v>43</v>
      </c>
      <c r="O138" s="46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AR138" s="23" t="s">
        <v>143</v>
      </c>
      <c r="AT138" s="23" t="s">
        <v>138</v>
      </c>
      <c r="AU138" s="23" t="s">
        <v>82</v>
      </c>
      <c r="AY138" s="23" t="s">
        <v>136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23" t="s">
        <v>80</v>
      </c>
      <c r="BK138" s="231">
        <f>ROUND(I138*H138,2)</f>
        <v>0</v>
      </c>
      <c r="BL138" s="23" t="s">
        <v>143</v>
      </c>
      <c r="BM138" s="23" t="s">
        <v>480</v>
      </c>
    </row>
    <row r="139" s="12" customFormat="1">
      <c r="B139" s="243"/>
      <c r="C139" s="244"/>
      <c r="D139" s="234" t="s">
        <v>145</v>
      </c>
      <c r="E139" s="245" t="s">
        <v>21</v>
      </c>
      <c r="F139" s="246" t="s">
        <v>469</v>
      </c>
      <c r="G139" s="244"/>
      <c r="H139" s="247">
        <v>7.5999999999999996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AT139" s="253" t="s">
        <v>145</v>
      </c>
      <c r="AU139" s="253" t="s">
        <v>82</v>
      </c>
      <c r="AV139" s="12" t="s">
        <v>82</v>
      </c>
      <c r="AW139" s="12" t="s">
        <v>36</v>
      </c>
      <c r="AX139" s="12" t="s">
        <v>80</v>
      </c>
      <c r="AY139" s="253" t="s">
        <v>136</v>
      </c>
    </row>
    <row r="140" s="1" customFormat="1" ht="16.5" customHeight="1">
      <c r="B140" s="45"/>
      <c r="C140" s="220" t="s">
        <v>238</v>
      </c>
      <c r="D140" s="220" t="s">
        <v>138</v>
      </c>
      <c r="E140" s="221" t="s">
        <v>223</v>
      </c>
      <c r="F140" s="222" t="s">
        <v>224</v>
      </c>
      <c r="G140" s="223" t="s">
        <v>141</v>
      </c>
      <c r="H140" s="224">
        <v>7.5999999999999996</v>
      </c>
      <c r="I140" s="225"/>
      <c r="J140" s="226">
        <f>ROUND(I140*H140,2)</f>
        <v>0</v>
      </c>
      <c r="K140" s="222" t="s">
        <v>142</v>
      </c>
      <c r="L140" s="71"/>
      <c r="M140" s="227" t="s">
        <v>21</v>
      </c>
      <c r="N140" s="228" t="s">
        <v>43</v>
      </c>
      <c r="O140" s="46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AR140" s="23" t="s">
        <v>143</v>
      </c>
      <c r="AT140" s="23" t="s">
        <v>138</v>
      </c>
      <c r="AU140" s="23" t="s">
        <v>82</v>
      </c>
      <c r="AY140" s="23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23" t="s">
        <v>80</v>
      </c>
      <c r="BK140" s="231">
        <f>ROUND(I140*H140,2)</f>
        <v>0</v>
      </c>
      <c r="BL140" s="23" t="s">
        <v>143</v>
      </c>
      <c r="BM140" s="23" t="s">
        <v>481</v>
      </c>
    </row>
    <row r="141" s="12" customFormat="1">
      <c r="B141" s="243"/>
      <c r="C141" s="244"/>
      <c r="D141" s="234" t="s">
        <v>145</v>
      </c>
      <c r="E141" s="245" t="s">
        <v>21</v>
      </c>
      <c r="F141" s="246" t="s">
        <v>469</v>
      </c>
      <c r="G141" s="244"/>
      <c r="H141" s="247">
        <v>7.5999999999999996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AT141" s="253" t="s">
        <v>145</v>
      </c>
      <c r="AU141" s="253" t="s">
        <v>82</v>
      </c>
      <c r="AV141" s="12" t="s">
        <v>82</v>
      </c>
      <c r="AW141" s="12" t="s">
        <v>36</v>
      </c>
      <c r="AX141" s="12" t="s">
        <v>80</v>
      </c>
      <c r="AY141" s="253" t="s">
        <v>136</v>
      </c>
    </row>
    <row r="142" s="1" customFormat="1" ht="16.5" customHeight="1">
      <c r="B142" s="45"/>
      <c r="C142" s="220" t="s">
        <v>244</v>
      </c>
      <c r="D142" s="220" t="s">
        <v>138</v>
      </c>
      <c r="E142" s="221" t="s">
        <v>227</v>
      </c>
      <c r="F142" s="222" t="s">
        <v>228</v>
      </c>
      <c r="G142" s="223" t="s">
        <v>141</v>
      </c>
      <c r="H142" s="224">
        <v>22.800000000000001</v>
      </c>
      <c r="I142" s="225"/>
      <c r="J142" s="226">
        <f>ROUND(I142*H142,2)</f>
        <v>0</v>
      </c>
      <c r="K142" s="222" t="s">
        <v>142</v>
      </c>
      <c r="L142" s="71"/>
      <c r="M142" s="227" t="s">
        <v>21</v>
      </c>
      <c r="N142" s="228" t="s">
        <v>43</v>
      </c>
      <c r="O142" s="46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AR142" s="23" t="s">
        <v>143</v>
      </c>
      <c r="AT142" s="23" t="s">
        <v>138</v>
      </c>
      <c r="AU142" s="23" t="s">
        <v>82</v>
      </c>
      <c r="AY142" s="23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3" t="s">
        <v>80</v>
      </c>
      <c r="BK142" s="231">
        <f>ROUND(I142*H142,2)</f>
        <v>0</v>
      </c>
      <c r="BL142" s="23" t="s">
        <v>143</v>
      </c>
      <c r="BM142" s="23" t="s">
        <v>482</v>
      </c>
    </row>
    <row r="143" s="11" customFormat="1">
      <c r="B143" s="232"/>
      <c r="C143" s="233"/>
      <c r="D143" s="234" t="s">
        <v>145</v>
      </c>
      <c r="E143" s="235" t="s">
        <v>21</v>
      </c>
      <c r="F143" s="236" t="s">
        <v>230</v>
      </c>
      <c r="G143" s="233"/>
      <c r="H143" s="235" t="s">
        <v>21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145</v>
      </c>
      <c r="AU143" s="242" t="s">
        <v>82</v>
      </c>
      <c r="AV143" s="11" t="s">
        <v>80</v>
      </c>
      <c r="AW143" s="11" t="s">
        <v>36</v>
      </c>
      <c r="AX143" s="11" t="s">
        <v>72</v>
      </c>
      <c r="AY143" s="242" t="s">
        <v>136</v>
      </c>
    </row>
    <row r="144" s="12" customFormat="1">
      <c r="B144" s="243"/>
      <c r="C144" s="244"/>
      <c r="D144" s="234" t="s">
        <v>145</v>
      </c>
      <c r="E144" s="245" t="s">
        <v>21</v>
      </c>
      <c r="F144" s="246" t="s">
        <v>483</v>
      </c>
      <c r="G144" s="244"/>
      <c r="H144" s="247">
        <v>22.800000000000001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AT144" s="253" t="s">
        <v>145</v>
      </c>
      <c r="AU144" s="253" t="s">
        <v>82</v>
      </c>
      <c r="AV144" s="12" t="s">
        <v>82</v>
      </c>
      <c r="AW144" s="12" t="s">
        <v>36</v>
      </c>
      <c r="AX144" s="12" t="s">
        <v>80</v>
      </c>
      <c r="AY144" s="253" t="s">
        <v>136</v>
      </c>
    </row>
    <row r="145" s="1" customFormat="1" ht="16.5" customHeight="1">
      <c r="B145" s="45"/>
      <c r="C145" s="220" t="s">
        <v>9</v>
      </c>
      <c r="D145" s="220" t="s">
        <v>138</v>
      </c>
      <c r="E145" s="221" t="s">
        <v>233</v>
      </c>
      <c r="F145" s="222" t="s">
        <v>234</v>
      </c>
      <c r="G145" s="223" t="s">
        <v>161</v>
      </c>
      <c r="H145" s="224">
        <v>0.19</v>
      </c>
      <c r="I145" s="225"/>
      <c r="J145" s="226">
        <f>ROUND(I145*H145,2)</f>
        <v>0</v>
      </c>
      <c r="K145" s="222" t="s">
        <v>142</v>
      </c>
      <c r="L145" s="71"/>
      <c r="M145" s="227" t="s">
        <v>21</v>
      </c>
      <c r="N145" s="228" t="s">
        <v>43</v>
      </c>
      <c r="O145" s="46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AR145" s="23" t="s">
        <v>143</v>
      </c>
      <c r="AT145" s="23" t="s">
        <v>138</v>
      </c>
      <c r="AU145" s="23" t="s">
        <v>82</v>
      </c>
      <c r="AY145" s="23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23" t="s">
        <v>80</v>
      </c>
      <c r="BK145" s="231">
        <f>ROUND(I145*H145,2)</f>
        <v>0</v>
      </c>
      <c r="BL145" s="23" t="s">
        <v>143</v>
      </c>
      <c r="BM145" s="23" t="s">
        <v>484</v>
      </c>
    </row>
    <row r="146" s="12" customFormat="1">
      <c r="B146" s="243"/>
      <c r="C146" s="244"/>
      <c r="D146" s="234" t="s">
        <v>145</v>
      </c>
      <c r="E146" s="245" t="s">
        <v>21</v>
      </c>
      <c r="F146" s="246" t="s">
        <v>485</v>
      </c>
      <c r="G146" s="244"/>
      <c r="H146" s="247">
        <v>0.19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AT146" s="253" t="s">
        <v>145</v>
      </c>
      <c r="AU146" s="253" t="s">
        <v>82</v>
      </c>
      <c r="AV146" s="12" t="s">
        <v>82</v>
      </c>
      <c r="AW146" s="12" t="s">
        <v>36</v>
      </c>
      <c r="AX146" s="12" t="s">
        <v>80</v>
      </c>
      <c r="AY146" s="253" t="s">
        <v>136</v>
      </c>
    </row>
    <row r="147" s="10" customFormat="1" ht="29.88" customHeight="1">
      <c r="B147" s="204"/>
      <c r="C147" s="205"/>
      <c r="D147" s="206" t="s">
        <v>71</v>
      </c>
      <c r="E147" s="218" t="s">
        <v>82</v>
      </c>
      <c r="F147" s="218" t="s">
        <v>237</v>
      </c>
      <c r="G147" s="205"/>
      <c r="H147" s="205"/>
      <c r="I147" s="208"/>
      <c r="J147" s="219">
        <f>BK147</f>
        <v>0</v>
      </c>
      <c r="K147" s="205"/>
      <c r="L147" s="210"/>
      <c r="M147" s="211"/>
      <c r="N147" s="212"/>
      <c r="O147" s="212"/>
      <c r="P147" s="213">
        <f>SUM(P148:P154)</f>
        <v>0</v>
      </c>
      <c r="Q147" s="212"/>
      <c r="R147" s="213">
        <f>SUM(R148:R154)</f>
        <v>0.020331200000000001</v>
      </c>
      <c r="S147" s="212"/>
      <c r="T147" s="214">
        <f>SUM(T148:T154)</f>
        <v>0</v>
      </c>
      <c r="AR147" s="215" t="s">
        <v>80</v>
      </c>
      <c r="AT147" s="216" t="s">
        <v>71</v>
      </c>
      <c r="AU147" s="216" t="s">
        <v>80</v>
      </c>
      <c r="AY147" s="215" t="s">
        <v>136</v>
      </c>
      <c r="BK147" s="217">
        <f>SUM(BK148:BK154)</f>
        <v>0</v>
      </c>
    </row>
    <row r="148" s="1" customFormat="1" ht="25.5" customHeight="1">
      <c r="B148" s="45"/>
      <c r="C148" s="220" t="s">
        <v>254</v>
      </c>
      <c r="D148" s="220" t="s">
        <v>138</v>
      </c>
      <c r="E148" s="221" t="s">
        <v>239</v>
      </c>
      <c r="F148" s="222" t="s">
        <v>240</v>
      </c>
      <c r="G148" s="223" t="s">
        <v>161</v>
      </c>
      <c r="H148" s="224">
        <v>2.6400000000000001</v>
      </c>
      <c r="I148" s="225"/>
      <c r="J148" s="226">
        <f>ROUND(I148*H148,2)</f>
        <v>0</v>
      </c>
      <c r="K148" s="222" t="s">
        <v>142</v>
      </c>
      <c r="L148" s="71"/>
      <c r="M148" s="227" t="s">
        <v>21</v>
      </c>
      <c r="N148" s="228" t="s">
        <v>43</v>
      </c>
      <c r="O148" s="46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AR148" s="23" t="s">
        <v>143</v>
      </c>
      <c r="AT148" s="23" t="s">
        <v>138</v>
      </c>
      <c r="AU148" s="23" t="s">
        <v>82</v>
      </c>
      <c r="AY148" s="23" t="s">
        <v>136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3" t="s">
        <v>80</v>
      </c>
      <c r="BK148" s="231">
        <f>ROUND(I148*H148,2)</f>
        <v>0</v>
      </c>
      <c r="BL148" s="23" t="s">
        <v>143</v>
      </c>
      <c r="BM148" s="23" t="s">
        <v>486</v>
      </c>
    </row>
    <row r="149" s="11" customFormat="1">
      <c r="B149" s="232"/>
      <c r="C149" s="233"/>
      <c r="D149" s="234" t="s">
        <v>145</v>
      </c>
      <c r="E149" s="235" t="s">
        <v>21</v>
      </c>
      <c r="F149" s="236" t="s">
        <v>242</v>
      </c>
      <c r="G149" s="233"/>
      <c r="H149" s="235" t="s">
        <v>21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145</v>
      </c>
      <c r="AU149" s="242" t="s">
        <v>82</v>
      </c>
      <c r="AV149" s="11" t="s">
        <v>80</v>
      </c>
      <c r="AW149" s="11" t="s">
        <v>36</v>
      </c>
      <c r="AX149" s="11" t="s">
        <v>72</v>
      </c>
      <c r="AY149" s="242" t="s">
        <v>136</v>
      </c>
    </row>
    <row r="150" s="12" customFormat="1">
      <c r="B150" s="243"/>
      <c r="C150" s="244"/>
      <c r="D150" s="234" t="s">
        <v>145</v>
      </c>
      <c r="E150" s="245" t="s">
        <v>21</v>
      </c>
      <c r="F150" s="246" t="s">
        <v>487</v>
      </c>
      <c r="G150" s="244"/>
      <c r="H150" s="247">
        <v>2.6400000000000001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AT150" s="253" t="s">
        <v>145</v>
      </c>
      <c r="AU150" s="253" t="s">
        <v>82</v>
      </c>
      <c r="AV150" s="12" t="s">
        <v>82</v>
      </c>
      <c r="AW150" s="12" t="s">
        <v>36</v>
      </c>
      <c r="AX150" s="12" t="s">
        <v>80</v>
      </c>
      <c r="AY150" s="253" t="s">
        <v>136</v>
      </c>
    </row>
    <row r="151" s="1" customFormat="1" ht="25.5" customHeight="1">
      <c r="B151" s="45"/>
      <c r="C151" s="220" t="s">
        <v>260</v>
      </c>
      <c r="D151" s="220" t="s">
        <v>138</v>
      </c>
      <c r="E151" s="221" t="s">
        <v>245</v>
      </c>
      <c r="F151" s="222" t="s">
        <v>246</v>
      </c>
      <c r="G151" s="223" t="s">
        <v>141</v>
      </c>
      <c r="H151" s="224">
        <v>31.039999999999999</v>
      </c>
      <c r="I151" s="225"/>
      <c r="J151" s="226">
        <f>ROUND(I151*H151,2)</f>
        <v>0</v>
      </c>
      <c r="K151" s="222" t="s">
        <v>142</v>
      </c>
      <c r="L151" s="71"/>
      <c r="M151" s="227" t="s">
        <v>21</v>
      </c>
      <c r="N151" s="228" t="s">
        <v>43</v>
      </c>
      <c r="O151" s="46"/>
      <c r="P151" s="229">
        <f>O151*H151</f>
        <v>0</v>
      </c>
      <c r="Q151" s="229">
        <v>0.00031</v>
      </c>
      <c r="R151" s="229">
        <f>Q151*H151</f>
        <v>0.0096223999999999997</v>
      </c>
      <c r="S151" s="229">
        <v>0</v>
      </c>
      <c r="T151" s="230">
        <f>S151*H151</f>
        <v>0</v>
      </c>
      <c r="AR151" s="23" t="s">
        <v>143</v>
      </c>
      <c r="AT151" s="23" t="s">
        <v>138</v>
      </c>
      <c r="AU151" s="23" t="s">
        <v>82</v>
      </c>
      <c r="AY151" s="23" t="s">
        <v>136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23" t="s">
        <v>80</v>
      </c>
      <c r="BK151" s="231">
        <f>ROUND(I151*H151,2)</f>
        <v>0</v>
      </c>
      <c r="BL151" s="23" t="s">
        <v>143</v>
      </c>
      <c r="BM151" s="23" t="s">
        <v>488</v>
      </c>
    </row>
    <row r="152" s="12" customFormat="1">
      <c r="B152" s="243"/>
      <c r="C152" s="244"/>
      <c r="D152" s="234" t="s">
        <v>145</v>
      </c>
      <c r="E152" s="245" t="s">
        <v>21</v>
      </c>
      <c r="F152" s="246" t="s">
        <v>489</v>
      </c>
      <c r="G152" s="244"/>
      <c r="H152" s="247">
        <v>31.039999999999999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AT152" s="253" t="s">
        <v>145</v>
      </c>
      <c r="AU152" s="253" t="s">
        <v>82</v>
      </c>
      <c r="AV152" s="12" t="s">
        <v>82</v>
      </c>
      <c r="AW152" s="12" t="s">
        <v>36</v>
      </c>
      <c r="AX152" s="12" t="s">
        <v>80</v>
      </c>
      <c r="AY152" s="253" t="s">
        <v>136</v>
      </c>
    </row>
    <row r="153" s="1" customFormat="1" ht="16.5" customHeight="1">
      <c r="B153" s="45"/>
      <c r="C153" s="254" t="s">
        <v>268</v>
      </c>
      <c r="D153" s="254" t="s">
        <v>200</v>
      </c>
      <c r="E153" s="255" t="s">
        <v>249</v>
      </c>
      <c r="F153" s="256" t="s">
        <v>250</v>
      </c>
      <c r="G153" s="257" t="s">
        <v>141</v>
      </c>
      <c r="H153" s="258">
        <v>35.695999999999998</v>
      </c>
      <c r="I153" s="259"/>
      <c r="J153" s="260">
        <f>ROUND(I153*H153,2)</f>
        <v>0</v>
      </c>
      <c r="K153" s="256" t="s">
        <v>142</v>
      </c>
      <c r="L153" s="261"/>
      <c r="M153" s="262" t="s">
        <v>21</v>
      </c>
      <c r="N153" s="263" t="s">
        <v>43</v>
      </c>
      <c r="O153" s="46"/>
      <c r="P153" s="229">
        <f>O153*H153</f>
        <v>0</v>
      </c>
      <c r="Q153" s="229">
        <v>0.00029999999999999997</v>
      </c>
      <c r="R153" s="229">
        <f>Q153*H153</f>
        <v>0.010708799999999999</v>
      </c>
      <c r="S153" s="229">
        <v>0</v>
      </c>
      <c r="T153" s="230">
        <f>S153*H153</f>
        <v>0</v>
      </c>
      <c r="AR153" s="23" t="s">
        <v>181</v>
      </c>
      <c r="AT153" s="23" t="s">
        <v>200</v>
      </c>
      <c r="AU153" s="23" t="s">
        <v>82</v>
      </c>
      <c r="AY153" s="23" t="s">
        <v>136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23" t="s">
        <v>80</v>
      </c>
      <c r="BK153" s="231">
        <f>ROUND(I153*H153,2)</f>
        <v>0</v>
      </c>
      <c r="BL153" s="23" t="s">
        <v>143</v>
      </c>
      <c r="BM153" s="23" t="s">
        <v>490</v>
      </c>
    </row>
    <row r="154" s="12" customFormat="1">
      <c r="B154" s="243"/>
      <c r="C154" s="244"/>
      <c r="D154" s="234" t="s">
        <v>145</v>
      </c>
      <c r="E154" s="245" t="s">
        <v>21</v>
      </c>
      <c r="F154" s="246" t="s">
        <v>491</v>
      </c>
      <c r="G154" s="244"/>
      <c r="H154" s="247">
        <v>35.695999999999998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AT154" s="253" t="s">
        <v>145</v>
      </c>
      <c r="AU154" s="253" t="s">
        <v>82</v>
      </c>
      <c r="AV154" s="12" t="s">
        <v>82</v>
      </c>
      <c r="AW154" s="12" t="s">
        <v>36</v>
      </c>
      <c r="AX154" s="12" t="s">
        <v>80</v>
      </c>
      <c r="AY154" s="253" t="s">
        <v>136</v>
      </c>
    </row>
    <row r="155" s="10" customFormat="1" ht="29.88" customHeight="1">
      <c r="B155" s="204"/>
      <c r="C155" s="205"/>
      <c r="D155" s="206" t="s">
        <v>71</v>
      </c>
      <c r="E155" s="218" t="s">
        <v>164</v>
      </c>
      <c r="F155" s="218" t="s">
        <v>259</v>
      </c>
      <c r="G155" s="205"/>
      <c r="H155" s="205"/>
      <c r="I155" s="208"/>
      <c r="J155" s="219">
        <f>BK155</f>
        <v>0</v>
      </c>
      <c r="K155" s="205"/>
      <c r="L155" s="210"/>
      <c r="M155" s="211"/>
      <c r="N155" s="212"/>
      <c r="O155" s="212"/>
      <c r="P155" s="213">
        <f>SUM(P156:P191)</f>
        <v>0</v>
      </c>
      <c r="Q155" s="212"/>
      <c r="R155" s="213">
        <f>SUM(R156:R191)</f>
        <v>4.8000419999999995</v>
      </c>
      <c r="S155" s="212"/>
      <c r="T155" s="214">
        <f>SUM(T156:T191)</f>
        <v>0</v>
      </c>
      <c r="AR155" s="215" t="s">
        <v>80</v>
      </c>
      <c r="AT155" s="216" t="s">
        <v>71</v>
      </c>
      <c r="AU155" s="216" t="s">
        <v>80</v>
      </c>
      <c r="AY155" s="215" t="s">
        <v>136</v>
      </c>
      <c r="BK155" s="217">
        <f>SUM(BK156:BK191)</f>
        <v>0</v>
      </c>
    </row>
    <row r="156" s="1" customFormat="1" ht="16.5" customHeight="1">
      <c r="B156" s="45"/>
      <c r="C156" s="220" t="s">
        <v>272</v>
      </c>
      <c r="D156" s="220" t="s">
        <v>138</v>
      </c>
      <c r="E156" s="221" t="s">
        <v>492</v>
      </c>
      <c r="F156" s="222" t="s">
        <v>493</v>
      </c>
      <c r="G156" s="223" t="s">
        <v>141</v>
      </c>
      <c r="H156" s="224">
        <v>21.899999999999999</v>
      </c>
      <c r="I156" s="225"/>
      <c r="J156" s="226">
        <f>ROUND(I156*H156,2)</f>
        <v>0</v>
      </c>
      <c r="K156" s="222" t="s">
        <v>142</v>
      </c>
      <c r="L156" s="71"/>
      <c r="M156" s="227" t="s">
        <v>21</v>
      </c>
      <c r="N156" s="228" t="s">
        <v>43</v>
      </c>
      <c r="O156" s="46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AR156" s="23" t="s">
        <v>143</v>
      </c>
      <c r="AT156" s="23" t="s">
        <v>138</v>
      </c>
      <c r="AU156" s="23" t="s">
        <v>82</v>
      </c>
      <c r="AY156" s="23" t="s">
        <v>136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3" t="s">
        <v>80</v>
      </c>
      <c r="BK156" s="231">
        <f>ROUND(I156*H156,2)</f>
        <v>0</v>
      </c>
      <c r="BL156" s="23" t="s">
        <v>143</v>
      </c>
      <c r="BM156" s="23" t="s">
        <v>494</v>
      </c>
    </row>
    <row r="157" s="11" customFormat="1">
      <c r="B157" s="232"/>
      <c r="C157" s="233"/>
      <c r="D157" s="234" t="s">
        <v>145</v>
      </c>
      <c r="E157" s="235" t="s">
        <v>21</v>
      </c>
      <c r="F157" s="236" t="s">
        <v>468</v>
      </c>
      <c r="G157" s="233"/>
      <c r="H157" s="235" t="s">
        <v>21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145</v>
      </c>
      <c r="AU157" s="242" t="s">
        <v>82</v>
      </c>
      <c r="AV157" s="11" t="s">
        <v>80</v>
      </c>
      <c r="AW157" s="11" t="s">
        <v>36</v>
      </c>
      <c r="AX157" s="11" t="s">
        <v>72</v>
      </c>
      <c r="AY157" s="242" t="s">
        <v>136</v>
      </c>
    </row>
    <row r="158" s="11" customFormat="1">
      <c r="B158" s="232"/>
      <c r="C158" s="233"/>
      <c r="D158" s="234" t="s">
        <v>145</v>
      </c>
      <c r="E158" s="235" t="s">
        <v>21</v>
      </c>
      <c r="F158" s="236" t="s">
        <v>495</v>
      </c>
      <c r="G158" s="233"/>
      <c r="H158" s="235" t="s">
        <v>21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145</v>
      </c>
      <c r="AU158" s="242" t="s">
        <v>82</v>
      </c>
      <c r="AV158" s="11" t="s">
        <v>80</v>
      </c>
      <c r="AW158" s="11" t="s">
        <v>36</v>
      </c>
      <c r="AX158" s="11" t="s">
        <v>72</v>
      </c>
      <c r="AY158" s="242" t="s">
        <v>136</v>
      </c>
    </row>
    <row r="159" s="12" customFormat="1">
      <c r="B159" s="243"/>
      <c r="C159" s="244"/>
      <c r="D159" s="234" t="s">
        <v>145</v>
      </c>
      <c r="E159" s="245" t="s">
        <v>21</v>
      </c>
      <c r="F159" s="246" t="s">
        <v>496</v>
      </c>
      <c r="G159" s="244"/>
      <c r="H159" s="247">
        <v>21.899999999999999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AT159" s="253" t="s">
        <v>145</v>
      </c>
      <c r="AU159" s="253" t="s">
        <v>82</v>
      </c>
      <c r="AV159" s="12" t="s">
        <v>82</v>
      </c>
      <c r="AW159" s="12" t="s">
        <v>36</v>
      </c>
      <c r="AX159" s="12" t="s">
        <v>80</v>
      </c>
      <c r="AY159" s="253" t="s">
        <v>136</v>
      </c>
    </row>
    <row r="160" s="1" customFormat="1" ht="16.5" customHeight="1">
      <c r="B160" s="45"/>
      <c r="C160" s="220" t="s">
        <v>276</v>
      </c>
      <c r="D160" s="220" t="s">
        <v>138</v>
      </c>
      <c r="E160" s="221" t="s">
        <v>261</v>
      </c>
      <c r="F160" s="222" t="s">
        <v>262</v>
      </c>
      <c r="G160" s="223" t="s">
        <v>141</v>
      </c>
      <c r="H160" s="224">
        <v>61.700000000000003</v>
      </c>
      <c r="I160" s="225"/>
      <c r="J160" s="226">
        <f>ROUND(I160*H160,2)</f>
        <v>0</v>
      </c>
      <c r="K160" s="222" t="s">
        <v>142</v>
      </c>
      <c r="L160" s="71"/>
      <c r="M160" s="227" t="s">
        <v>21</v>
      </c>
      <c r="N160" s="228" t="s">
        <v>43</v>
      </c>
      <c r="O160" s="46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AR160" s="23" t="s">
        <v>143</v>
      </c>
      <c r="AT160" s="23" t="s">
        <v>138</v>
      </c>
      <c r="AU160" s="23" t="s">
        <v>82</v>
      </c>
      <c r="AY160" s="23" t="s">
        <v>136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80</v>
      </c>
      <c r="BK160" s="231">
        <f>ROUND(I160*H160,2)</f>
        <v>0</v>
      </c>
      <c r="BL160" s="23" t="s">
        <v>143</v>
      </c>
      <c r="BM160" s="23" t="s">
        <v>497</v>
      </c>
    </row>
    <row r="161" s="11" customFormat="1">
      <c r="B161" s="232"/>
      <c r="C161" s="233"/>
      <c r="D161" s="234" t="s">
        <v>145</v>
      </c>
      <c r="E161" s="235" t="s">
        <v>21</v>
      </c>
      <c r="F161" s="236" t="s">
        <v>468</v>
      </c>
      <c r="G161" s="233"/>
      <c r="H161" s="235" t="s">
        <v>21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145</v>
      </c>
      <c r="AU161" s="242" t="s">
        <v>82</v>
      </c>
      <c r="AV161" s="11" t="s">
        <v>80</v>
      </c>
      <c r="AW161" s="11" t="s">
        <v>36</v>
      </c>
      <c r="AX161" s="11" t="s">
        <v>72</v>
      </c>
      <c r="AY161" s="242" t="s">
        <v>136</v>
      </c>
    </row>
    <row r="162" s="11" customFormat="1">
      <c r="B162" s="232"/>
      <c r="C162" s="233"/>
      <c r="D162" s="234" t="s">
        <v>145</v>
      </c>
      <c r="E162" s="235" t="s">
        <v>21</v>
      </c>
      <c r="F162" s="236" t="s">
        <v>264</v>
      </c>
      <c r="G162" s="233"/>
      <c r="H162" s="235" t="s">
        <v>21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145</v>
      </c>
      <c r="AU162" s="242" t="s">
        <v>82</v>
      </c>
      <c r="AV162" s="11" t="s">
        <v>80</v>
      </c>
      <c r="AW162" s="11" t="s">
        <v>36</v>
      </c>
      <c r="AX162" s="11" t="s">
        <v>72</v>
      </c>
      <c r="AY162" s="242" t="s">
        <v>136</v>
      </c>
    </row>
    <row r="163" s="12" customFormat="1">
      <c r="B163" s="243"/>
      <c r="C163" s="244"/>
      <c r="D163" s="234" t="s">
        <v>145</v>
      </c>
      <c r="E163" s="245" t="s">
        <v>21</v>
      </c>
      <c r="F163" s="246" t="s">
        <v>477</v>
      </c>
      <c r="G163" s="244"/>
      <c r="H163" s="247">
        <v>26.899999999999999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AT163" s="253" t="s">
        <v>145</v>
      </c>
      <c r="AU163" s="253" t="s">
        <v>82</v>
      </c>
      <c r="AV163" s="12" t="s">
        <v>82</v>
      </c>
      <c r="AW163" s="12" t="s">
        <v>36</v>
      </c>
      <c r="AX163" s="12" t="s">
        <v>72</v>
      </c>
      <c r="AY163" s="253" t="s">
        <v>136</v>
      </c>
    </row>
    <row r="164" s="11" customFormat="1">
      <c r="B164" s="232"/>
      <c r="C164" s="233"/>
      <c r="D164" s="234" t="s">
        <v>145</v>
      </c>
      <c r="E164" s="235" t="s">
        <v>21</v>
      </c>
      <c r="F164" s="236" t="s">
        <v>266</v>
      </c>
      <c r="G164" s="233"/>
      <c r="H164" s="235" t="s">
        <v>21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145</v>
      </c>
      <c r="AU164" s="242" t="s">
        <v>82</v>
      </c>
      <c r="AV164" s="11" t="s">
        <v>80</v>
      </c>
      <c r="AW164" s="11" t="s">
        <v>36</v>
      </c>
      <c r="AX164" s="11" t="s">
        <v>72</v>
      </c>
      <c r="AY164" s="242" t="s">
        <v>136</v>
      </c>
    </row>
    <row r="165" s="12" customFormat="1">
      <c r="B165" s="243"/>
      <c r="C165" s="244"/>
      <c r="D165" s="234" t="s">
        <v>145</v>
      </c>
      <c r="E165" s="245" t="s">
        <v>21</v>
      </c>
      <c r="F165" s="246" t="s">
        <v>498</v>
      </c>
      <c r="G165" s="244"/>
      <c r="H165" s="247">
        <v>34.799999999999997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AT165" s="253" t="s">
        <v>145</v>
      </c>
      <c r="AU165" s="253" t="s">
        <v>82</v>
      </c>
      <c r="AV165" s="12" t="s">
        <v>82</v>
      </c>
      <c r="AW165" s="12" t="s">
        <v>36</v>
      </c>
      <c r="AX165" s="12" t="s">
        <v>72</v>
      </c>
      <c r="AY165" s="253" t="s">
        <v>136</v>
      </c>
    </row>
    <row r="166" s="13" customFormat="1">
      <c r="B166" s="264"/>
      <c r="C166" s="265"/>
      <c r="D166" s="234" t="s">
        <v>145</v>
      </c>
      <c r="E166" s="266" t="s">
        <v>21</v>
      </c>
      <c r="F166" s="267" t="s">
        <v>267</v>
      </c>
      <c r="G166" s="265"/>
      <c r="H166" s="268">
        <v>61.700000000000003</v>
      </c>
      <c r="I166" s="269"/>
      <c r="J166" s="265"/>
      <c r="K166" s="265"/>
      <c r="L166" s="270"/>
      <c r="M166" s="271"/>
      <c r="N166" s="272"/>
      <c r="O166" s="272"/>
      <c r="P166" s="272"/>
      <c r="Q166" s="272"/>
      <c r="R166" s="272"/>
      <c r="S166" s="272"/>
      <c r="T166" s="273"/>
      <c r="AT166" s="274" t="s">
        <v>145</v>
      </c>
      <c r="AU166" s="274" t="s">
        <v>82</v>
      </c>
      <c r="AV166" s="13" t="s">
        <v>143</v>
      </c>
      <c r="AW166" s="13" t="s">
        <v>36</v>
      </c>
      <c r="AX166" s="13" t="s">
        <v>80</v>
      </c>
      <c r="AY166" s="274" t="s">
        <v>136</v>
      </c>
    </row>
    <row r="167" s="1" customFormat="1" ht="25.5" customHeight="1">
      <c r="B167" s="45"/>
      <c r="C167" s="220" t="s">
        <v>281</v>
      </c>
      <c r="D167" s="220" t="s">
        <v>138</v>
      </c>
      <c r="E167" s="221" t="s">
        <v>269</v>
      </c>
      <c r="F167" s="222" t="s">
        <v>270</v>
      </c>
      <c r="G167" s="223" t="s">
        <v>141</v>
      </c>
      <c r="H167" s="224">
        <v>34.799999999999997</v>
      </c>
      <c r="I167" s="225"/>
      <c r="J167" s="226">
        <f>ROUND(I167*H167,2)</f>
        <v>0</v>
      </c>
      <c r="K167" s="222" t="s">
        <v>142</v>
      </c>
      <c r="L167" s="71"/>
      <c r="M167" s="227" t="s">
        <v>21</v>
      </c>
      <c r="N167" s="228" t="s">
        <v>43</v>
      </c>
      <c r="O167" s="46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AR167" s="23" t="s">
        <v>143</v>
      </c>
      <c r="AT167" s="23" t="s">
        <v>138</v>
      </c>
      <c r="AU167" s="23" t="s">
        <v>82</v>
      </c>
      <c r="AY167" s="23" t="s">
        <v>136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3" t="s">
        <v>80</v>
      </c>
      <c r="BK167" s="231">
        <f>ROUND(I167*H167,2)</f>
        <v>0</v>
      </c>
      <c r="BL167" s="23" t="s">
        <v>143</v>
      </c>
      <c r="BM167" s="23" t="s">
        <v>499</v>
      </c>
    </row>
    <row r="168" s="11" customFormat="1">
      <c r="B168" s="232"/>
      <c r="C168" s="233"/>
      <c r="D168" s="234" t="s">
        <v>145</v>
      </c>
      <c r="E168" s="235" t="s">
        <v>21</v>
      </c>
      <c r="F168" s="236" t="s">
        <v>468</v>
      </c>
      <c r="G168" s="233"/>
      <c r="H168" s="235" t="s">
        <v>21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145</v>
      </c>
      <c r="AU168" s="242" t="s">
        <v>82</v>
      </c>
      <c r="AV168" s="11" t="s">
        <v>80</v>
      </c>
      <c r="AW168" s="11" t="s">
        <v>36</v>
      </c>
      <c r="AX168" s="11" t="s">
        <v>72</v>
      </c>
      <c r="AY168" s="242" t="s">
        <v>136</v>
      </c>
    </row>
    <row r="169" s="12" customFormat="1">
      <c r="B169" s="243"/>
      <c r="C169" s="244"/>
      <c r="D169" s="234" t="s">
        <v>145</v>
      </c>
      <c r="E169" s="245" t="s">
        <v>21</v>
      </c>
      <c r="F169" s="246" t="s">
        <v>498</v>
      </c>
      <c r="G169" s="244"/>
      <c r="H169" s="247">
        <v>34.799999999999997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145</v>
      </c>
      <c r="AU169" s="253" t="s">
        <v>82</v>
      </c>
      <c r="AV169" s="12" t="s">
        <v>82</v>
      </c>
      <c r="AW169" s="12" t="s">
        <v>36</v>
      </c>
      <c r="AX169" s="12" t="s">
        <v>80</v>
      </c>
      <c r="AY169" s="253" t="s">
        <v>136</v>
      </c>
    </row>
    <row r="170" s="1" customFormat="1" ht="25.5" customHeight="1">
      <c r="B170" s="45"/>
      <c r="C170" s="220" t="s">
        <v>286</v>
      </c>
      <c r="D170" s="220" t="s">
        <v>138</v>
      </c>
      <c r="E170" s="221" t="s">
        <v>273</v>
      </c>
      <c r="F170" s="222" t="s">
        <v>274</v>
      </c>
      <c r="G170" s="223" t="s">
        <v>141</v>
      </c>
      <c r="H170" s="224">
        <v>33.5</v>
      </c>
      <c r="I170" s="225"/>
      <c r="J170" s="226">
        <f>ROUND(I170*H170,2)</f>
        <v>0</v>
      </c>
      <c r="K170" s="222" t="s">
        <v>142</v>
      </c>
      <c r="L170" s="71"/>
      <c r="M170" s="227" t="s">
        <v>21</v>
      </c>
      <c r="N170" s="228" t="s">
        <v>43</v>
      </c>
      <c r="O170" s="46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AR170" s="23" t="s">
        <v>143</v>
      </c>
      <c r="AT170" s="23" t="s">
        <v>138</v>
      </c>
      <c r="AU170" s="23" t="s">
        <v>82</v>
      </c>
      <c r="AY170" s="23" t="s">
        <v>136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3" t="s">
        <v>80</v>
      </c>
      <c r="BK170" s="231">
        <f>ROUND(I170*H170,2)</f>
        <v>0</v>
      </c>
      <c r="BL170" s="23" t="s">
        <v>143</v>
      </c>
      <c r="BM170" s="23" t="s">
        <v>500</v>
      </c>
    </row>
    <row r="171" s="11" customFormat="1">
      <c r="B171" s="232"/>
      <c r="C171" s="233"/>
      <c r="D171" s="234" t="s">
        <v>145</v>
      </c>
      <c r="E171" s="235" t="s">
        <v>21</v>
      </c>
      <c r="F171" s="236" t="s">
        <v>437</v>
      </c>
      <c r="G171" s="233"/>
      <c r="H171" s="235" t="s">
        <v>21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145</v>
      </c>
      <c r="AU171" s="242" t="s">
        <v>82</v>
      </c>
      <c r="AV171" s="11" t="s">
        <v>80</v>
      </c>
      <c r="AW171" s="11" t="s">
        <v>36</v>
      </c>
      <c r="AX171" s="11" t="s">
        <v>72</v>
      </c>
      <c r="AY171" s="242" t="s">
        <v>136</v>
      </c>
    </row>
    <row r="172" s="12" customFormat="1">
      <c r="B172" s="243"/>
      <c r="C172" s="244"/>
      <c r="D172" s="234" t="s">
        <v>145</v>
      </c>
      <c r="E172" s="245" t="s">
        <v>21</v>
      </c>
      <c r="F172" s="246" t="s">
        <v>438</v>
      </c>
      <c r="G172" s="244"/>
      <c r="H172" s="247">
        <v>33.5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145</v>
      </c>
      <c r="AU172" s="253" t="s">
        <v>82</v>
      </c>
      <c r="AV172" s="12" t="s">
        <v>82</v>
      </c>
      <c r="AW172" s="12" t="s">
        <v>36</v>
      </c>
      <c r="AX172" s="12" t="s">
        <v>80</v>
      </c>
      <c r="AY172" s="253" t="s">
        <v>136</v>
      </c>
    </row>
    <row r="173" s="1" customFormat="1" ht="16.5" customHeight="1">
      <c r="B173" s="45"/>
      <c r="C173" s="220" t="s">
        <v>291</v>
      </c>
      <c r="D173" s="220" t="s">
        <v>138</v>
      </c>
      <c r="E173" s="221" t="s">
        <v>277</v>
      </c>
      <c r="F173" s="222" t="s">
        <v>278</v>
      </c>
      <c r="G173" s="223" t="s">
        <v>141</v>
      </c>
      <c r="H173" s="224">
        <v>34.799999999999997</v>
      </c>
      <c r="I173" s="225"/>
      <c r="J173" s="226">
        <f>ROUND(I173*H173,2)</f>
        <v>0</v>
      </c>
      <c r="K173" s="222" t="s">
        <v>142</v>
      </c>
      <c r="L173" s="71"/>
      <c r="M173" s="227" t="s">
        <v>21</v>
      </c>
      <c r="N173" s="228" t="s">
        <v>43</v>
      </c>
      <c r="O173" s="46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AR173" s="23" t="s">
        <v>143</v>
      </c>
      <c r="AT173" s="23" t="s">
        <v>138</v>
      </c>
      <c r="AU173" s="23" t="s">
        <v>82</v>
      </c>
      <c r="AY173" s="23" t="s">
        <v>136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3" t="s">
        <v>80</v>
      </c>
      <c r="BK173" s="231">
        <f>ROUND(I173*H173,2)</f>
        <v>0</v>
      </c>
      <c r="BL173" s="23" t="s">
        <v>143</v>
      </c>
      <c r="BM173" s="23" t="s">
        <v>501</v>
      </c>
    </row>
    <row r="174" s="11" customFormat="1">
      <c r="B174" s="232"/>
      <c r="C174" s="233"/>
      <c r="D174" s="234" t="s">
        <v>145</v>
      </c>
      <c r="E174" s="235" t="s">
        <v>21</v>
      </c>
      <c r="F174" s="236" t="s">
        <v>468</v>
      </c>
      <c r="G174" s="233"/>
      <c r="H174" s="235" t="s">
        <v>21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145</v>
      </c>
      <c r="AU174" s="242" t="s">
        <v>82</v>
      </c>
      <c r="AV174" s="11" t="s">
        <v>80</v>
      </c>
      <c r="AW174" s="11" t="s">
        <v>36</v>
      </c>
      <c r="AX174" s="11" t="s">
        <v>72</v>
      </c>
      <c r="AY174" s="242" t="s">
        <v>136</v>
      </c>
    </row>
    <row r="175" s="11" customFormat="1">
      <c r="B175" s="232"/>
      <c r="C175" s="233"/>
      <c r="D175" s="234" t="s">
        <v>145</v>
      </c>
      <c r="E175" s="235" t="s">
        <v>21</v>
      </c>
      <c r="F175" s="236" t="s">
        <v>280</v>
      </c>
      <c r="G175" s="233"/>
      <c r="H175" s="235" t="s">
        <v>21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145</v>
      </c>
      <c r="AU175" s="242" t="s">
        <v>82</v>
      </c>
      <c r="AV175" s="11" t="s">
        <v>80</v>
      </c>
      <c r="AW175" s="11" t="s">
        <v>36</v>
      </c>
      <c r="AX175" s="11" t="s">
        <v>72</v>
      </c>
      <c r="AY175" s="242" t="s">
        <v>136</v>
      </c>
    </row>
    <row r="176" s="12" customFormat="1">
      <c r="B176" s="243"/>
      <c r="C176" s="244"/>
      <c r="D176" s="234" t="s">
        <v>145</v>
      </c>
      <c r="E176" s="245" t="s">
        <v>21</v>
      </c>
      <c r="F176" s="246" t="s">
        <v>498</v>
      </c>
      <c r="G176" s="244"/>
      <c r="H176" s="247">
        <v>34.799999999999997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AT176" s="253" t="s">
        <v>145</v>
      </c>
      <c r="AU176" s="253" t="s">
        <v>82</v>
      </c>
      <c r="AV176" s="12" t="s">
        <v>82</v>
      </c>
      <c r="AW176" s="12" t="s">
        <v>36</v>
      </c>
      <c r="AX176" s="12" t="s">
        <v>80</v>
      </c>
      <c r="AY176" s="253" t="s">
        <v>136</v>
      </c>
    </row>
    <row r="177" s="1" customFormat="1" ht="16.5" customHeight="1">
      <c r="B177" s="45"/>
      <c r="C177" s="220" t="s">
        <v>297</v>
      </c>
      <c r="D177" s="220" t="s">
        <v>138</v>
      </c>
      <c r="E177" s="221" t="s">
        <v>282</v>
      </c>
      <c r="F177" s="222" t="s">
        <v>283</v>
      </c>
      <c r="G177" s="223" t="s">
        <v>141</v>
      </c>
      <c r="H177" s="224">
        <v>410.39999999999998</v>
      </c>
      <c r="I177" s="225"/>
      <c r="J177" s="226">
        <f>ROUND(I177*H177,2)</f>
        <v>0</v>
      </c>
      <c r="K177" s="222" t="s">
        <v>142</v>
      </c>
      <c r="L177" s="71"/>
      <c r="M177" s="227" t="s">
        <v>21</v>
      </c>
      <c r="N177" s="228" t="s">
        <v>43</v>
      </c>
      <c r="O177" s="46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AR177" s="23" t="s">
        <v>143</v>
      </c>
      <c r="AT177" s="23" t="s">
        <v>138</v>
      </c>
      <c r="AU177" s="23" t="s">
        <v>82</v>
      </c>
      <c r="AY177" s="23" t="s">
        <v>136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23" t="s">
        <v>80</v>
      </c>
      <c r="BK177" s="231">
        <f>ROUND(I177*H177,2)</f>
        <v>0</v>
      </c>
      <c r="BL177" s="23" t="s">
        <v>143</v>
      </c>
      <c r="BM177" s="23" t="s">
        <v>502</v>
      </c>
    </row>
    <row r="178" s="11" customFormat="1">
      <c r="B178" s="232"/>
      <c r="C178" s="233"/>
      <c r="D178" s="234" t="s">
        <v>145</v>
      </c>
      <c r="E178" s="235" t="s">
        <v>21</v>
      </c>
      <c r="F178" s="236" t="s">
        <v>468</v>
      </c>
      <c r="G178" s="233"/>
      <c r="H178" s="235" t="s">
        <v>21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145</v>
      </c>
      <c r="AU178" s="242" t="s">
        <v>82</v>
      </c>
      <c r="AV178" s="11" t="s">
        <v>80</v>
      </c>
      <c r="AW178" s="11" t="s">
        <v>36</v>
      </c>
      <c r="AX178" s="11" t="s">
        <v>72</v>
      </c>
      <c r="AY178" s="242" t="s">
        <v>136</v>
      </c>
    </row>
    <row r="179" s="12" customFormat="1">
      <c r="B179" s="243"/>
      <c r="C179" s="244"/>
      <c r="D179" s="234" t="s">
        <v>145</v>
      </c>
      <c r="E179" s="245" t="s">
        <v>21</v>
      </c>
      <c r="F179" s="246" t="s">
        <v>503</v>
      </c>
      <c r="G179" s="244"/>
      <c r="H179" s="247">
        <v>410.39999999999998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AT179" s="253" t="s">
        <v>145</v>
      </c>
      <c r="AU179" s="253" t="s">
        <v>82</v>
      </c>
      <c r="AV179" s="12" t="s">
        <v>82</v>
      </c>
      <c r="AW179" s="12" t="s">
        <v>36</v>
      </c>
      <c r="AX179" s="12" t="s">
        <v>80</v>
      </c>
      <c r="AY179" s="253" t="s">
        <v>136</v>
      </c>
    </row>
    <row r="180" s="1" customFormat="1" ht="25.5" customHeight="1">
      <c r="B180" s="45"/>
      <c r="C180" s="220" t="s">
        <v>305</v>
      </c>
      <c r="D180" s="220" t="s">
        <v>138</v>
      </c>
      <c r="E180" s="221" t="s">
        <v>287</v>
      </c>
      <c r="F180" s="222" t="s">
        <v>288</v>
      </c>
      <c r="G180" s="223" t="s">
        <v>141</v>
      </c>
      <c r="H180" s="224">
        <v>410.39999999999998</v>
      </c>
      <c r="I180" s="225"/>
      <c r="J180" s="226">
        <f>ROUND(I180*H180,2)</f>
        <v>0</v>
      </c>
      <c r="K180" s="222" t="s">
        <v>142</v>
      </c>
      <c r="L180" s="71"/>
      <c r="M180" s="227" t="s">
        <v>21</v>
      </c>
      <c r="N180" s="228" t="s">
        <v>43</v>
      </c>
      <c r="O180" s="46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AR180" s="23" t="s">
        <v>143</v>
      </c>
      <c r="AT180" s="23" t="s">
        <v>138</v>
      </c>
      <c r="AU180" s="23" t="s">
        <v>82</v>
      </c>
      <c r="AY180" s="23" t="s">
        <v>136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23" t="s">
        <v>80</v>
      </c>
      <c r="BK180" s="231">
        <f>ROUND(I180*H180,2)</f>
        <v>0</v>
      </c>
      <c r="BL180" s="23" t="s">
        <v>143</v>
      </c>
      <c r="BM180" s="23" t="s">
        <v>504</v>
      </c>
    </row>
    <row r="181" s="11" customFormat="1">
      <c r="B181" s="232"/>
      <c r="C181" s="233"/>
      <c r="D181" s="234" t="s">
        <v>145</v>
      </c>
      <c r="E181" s="235" t="s">
        <v>21</v>
      </c>
      <c r="F181" s="236" t="s">
        <v>468</v>
      </c>
      <c r="G181" s="233"/>
      <c r="H181" s="235" t="s">
        <v>21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145</v>
      </c>
      <c r="AU181" s="242" t="s">
        <v>82</v>
      </c>
      <c r="AV181" s="11" t="s">
        <v>80</v>
      </c>
      <c r="AW181" s="11" t="s">
        <v>36</v>
      </c>
      <c r="AX181" s="11" t="s">
        <v>72</v>
      </c>
      <c r="AY181" s="242" t="s">
        <v>136</v>
      </c>
    </row>
    <row r="182" s="12" customFormat="1">
      <c r="B182" s="243"/>
      <c r="C182" s="244"/>
      <c r="D182" s="234" t="s">
        <v>145</v>
      </c>
      <c r="E182" s="245" t="s">
        <v>21</v>
      </c>
      <c r="F182" s="246" t="s">
        <v>503</v>
      </c>
      <c r="G182" s="244"/>
      <c r="H182" s="247">
        <v>410.39999999999998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AT182" s="253" t="s">
        <v>145</v>
      </c>
      <c r="AU182" s="253" t="s">
        <v>82</v>
      </c>
      <c r="AV182" s="12" t="s">
        <v>82</v>
      </c>
      <c r="AW182" s="12" t="s">
        <v>36</v>
      </c>
      <c r="AX182" s="12" t="s">
        <v>80</v>
      </c>
      <c r="AY182" s="253" t="s">
        <v>136</v>
      </c>
    </row>
    <row r="183" s="1" customFormat="1" ht="16.5" customHeight="1">
      <c r="B183" s="45"/>
      <c r="C183" s="220" t="s">
        <v>312</v>
      </c>
      <c r="D183" s="220" t="s">
        <v>138</v>
      </c>
      <c r="E183" s="221" t="s">
        <v>505</v>
      </c>
      <c r="F183" s="222" t="s">
        <v>506</v>
      </c>
      <c r="G183" s="223" t="s">
        <v>141</v>
      </c>
      <c r="H183" s="224">
        <v>9.6999999999999993</v>
      </c>
      <c r="I183" s="225"/>
      <c r="J183" s="226">
        <f>ROUND(I183*H183,2)</f>
        <v>0</v>
      </c>
      <c r="K183" s="222" t="s">
        <v>142</v>
      </c>
      <c r="L183" s="71"/>
      <c r="M183" s="227" t="s">
        <v>21</v>
      </c>
      <c r="N183" s="228" t="s">
        <v>43</v>
      </c>
      <c r="O183" s="46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AR183" s="23" t="s">
        <v>143</v>
      </c>
      <c r="AT183" s="23" t="s">
        <v>138</v>
      </c>
      <c r="AU183" s="23" t="s">
        <v>82</v>
      </c>
      <c r="AY183" s="23" t="s">
        <v>136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23" t="s">
        <v>80</v>
      </c>
      <c r="BK183" s="231">
        <f>ROUND(I183*H183,2)</f>
        <v>0</v>
      </c>
      <c r="BL183" s="23" t="s">
        <v>143</v>
      </c>
      <c r="BM183" s="23" t="s">
        <v>507</v>
      </c>
    </row>
    <row r="184" s="11" customFormat="1">
      <c r="B184" s="232"/>
      <c r="C184" s="233"/>
      <c r="D184" s="234" t="s">
        <v>145</v>
      </c>
      <c r="E184" s="235" t="s">
        <v>21</v>
      </c>
      <c r="F184" s="236" t="s">
        <v>508</v>
      </c>
      <c r="G184" s="233"/>
      <c r="H184" s="235" t="s">
        <v>21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AT184" s="242" t="s">
        <v>145</v>
      </c>
      <c r="AU184" s="242" t="s">
        <v>82</v>
      </c>
      <c r="AV184" s="11" t="s">
        <v>80</v>
      </c>
      <c r="AW184" s="11" t="s">
        <v>36</v>
      </c>
      <c r="AX184" s="11" t="s">
        <v>72</v>
      </c>
      <c r="AY184" s="242" t="s">
        <v>136</v>
      </c>
    </row>
    <row r="185" s="12" customFormat="1">
      <c r="B185" s="243"/>
      <c r="C185" s="244"/>
      <c r="D185" s="234" t="s">
        <v>145</v>
      </c>
      <c r="E185" s="245" t="s">
        <v>21</v>
      </c>
      <c r="F185" s="246" t="s">
        <v>509</v>
      </c>
      <c r="G185" s="244"/>
      <c r="H185" s="247">
        <v>9.6999999999999993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AT185" s="253" t="s">
        <v>145</v>
      </c>
      <c r="AU185" s="253" t="s">
        <v>82</v>
      </c>
      <c r="AV185" s="12" t="s">
        <v>82</v>
      </c>
      <c r="AW185" s="12" t="s">
        <v>36</v>
      </c>
      <c r="AX185" s="12" t="s">
        <v>80</v>
      </c>
      <c r="AY185" s="253" t="s">
        <v>136</v>
      </c>
    </row>
    <row r="186" s="1" customFormat="1" ht="25.5" customHeight="1">
      <c r="B186" s="45"/>
      <c r="C186" s="220" t="s">
        <v>316</v>
      </c>
      <c r="D186" s="220" t="s">
        <v>138</v>
      </c>
      <c r="E186" s="221" t="s">
        <v>510</v>
      </c>
      <c r="F186" s="222" t="s">
        <v>511</v>
      </c>
      <c r="G186" s="223" t="s">
        <v>141</v>
      </c>
      <c r="H186" s="224">
        <v>21.899999999999999</v>
      </c>
      <c r="I186" s="225"/>
      <c r="J186" s="226">
        <f>ROUND(I186*H186,2)</f>
        <v>0</v>
      </c>
      <c r="K186" s="222" t="s">
        <v>142</v>
      </c>
      <c r="L186" s="71"/>
      <c r="M186" s="227" t="s">
        <v>21</v>
      </c>
      <c r="N186" s="228" t="s">
        <v>43</v>
      </c>
      <c r="O186" s="46"/>
      <c r="P186" s="229">
        <f>O186*H186</f>
        <v>0</v>
      </c>
      <c r="Q186" s="229">
        <v>0.084250000000000005</v>
      </c>
      <c r="R186" s="229">
        <f>Q186*H186</f>
        <v>1.845075</v>
      </c>
      <c r="S186" s="229">
        <v>0</v>
      </c>
      <c r="T186" s="230">
        <f>S186*H186</f>
        <v>0</v>
      </c>
      <c r="AR186" s="23" t="s">
        <v>143</v>
      </c>
      <c r="AT186" s="23" t="s">
        <v>138</v>
      </c>
      <c r="AU186" s="23" t="s">
        <v>82</v>
      </c>
      <c r="AY186" s="23" t="s">
        <v>136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3" t="s">
        <v>80</v>
      </c>
      <c r="BK186" s="231">
        <f>ROUND(I186*H186,2)</f>
        <v>0</v>
      </c>
      <c r="BL186" s="23" t="s">
        <v>143</v>
      </c>
      <c r="BM186" s="23" t="s">
        <v>512</v>
      </c>
    </row>
    <row r="187" s="11" customFormat="1">
      <c r="B187" s="232"/>
      <c r="C187" s="233"/>
      <c r="D187" s="234" t="s">
        <v>145</v>
      </c>
      <c r="E187" s="235" t="s">
        <v>21</v>
      </c>
      <c r="F187" s="236" t="s">
        <v>468</v>
      </c>
      <c r="G187" s="233"/>
      <c r="H187" s="235" t="s">
        <v>21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145</v>
      </c>
      <c r="AU187" s="242" t="s">
        <v>82</v>
      </c>
      <c r="AV187" s="11" t="s">
        <v>80</v>
      </c>
      <c r="AW187" s="11" t="s">
        <v>36</v>
      </c>
      <c r="AX187" s="11" t="s">
        <v>72</v>
      </c>
      <c r="AY187" s="242" t="s">
        <v>136</v>
      </c>
    </row>
    <row r="188" s="11" customFormat="1">
      <c r="B188" s="232"/>
      <c r="C188" s="233"/>
      <c r="D188" s="234" t="s">
        <v>145</v>
      </c>
      <c r="E188" s="235" t="s">
        <v>21</v>
      </c>
      <c r="F188" s="236" t="s">
        <v>513</v>
      </c>
      <c r="G188" s="233"/>
      <c r="H188" s="235" t="s">
        <v>21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145</v>
      </c>
      <c r="AU188" s="242" t="s">
        <v>82</v>
      </c>
      <c r="AV188" s="11" t="s">
        <v>80</v>
      </c>
      <c r="AW188" s="11" t="s">
        <v>36</v>
      </c>
      <c r="AX188" s="11" t="s">
        <v>72</v>
      </c>
      <c r="AY188" s="242" t="s">
        <v>136</v>
      </c>
    </row>
    <row r="189" s="12" customFormat="1">
      <c r="B189" s="243"/>
      <c r="C189" s="244"/>
      <c r="D189" s="234" t="s">
        <v>145</v>
      </c>
      <c r="E189" s="245" t="s">
        <v>21</v>
      </c>
      <c r="F189" s="246" t="s">
        <v>496</v>
      </c>
      <c r="G189" s="244"/>
      <c r="H189" s="247">
        <v>21.899999999999999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AT189" s="253" t="s">
        <v>145</v>
      </c>
      <c r="AU189" s="253" t="s">
        <v>82</v>
      </c>
      <c r="AV189" s="12" t="s">
        <v>82</v>
      </c>
      <c r="AW189" s="12" t="s">
        <v>36</v>
      </c>
      <c r="AX189" s="12" t="s">
        <v>80</v>
      </c>
      <c r="AY189" s="253" t="s">
        <v>136</v>
      </c>
    </row>
    <row r="190" s="1" customFormat="1" ht="16.5" customHeight="1">
      <c r="B190" s="45"/>
      <c r="C190" s="254" t="s">
        <v>320</v>
      </c>
      <c r="D190" s="254" t="s">
        <v>200</v>
      </c>
      <c r="E190" s="255" t="s">
        <v>514</v>
      </c>
      <c r="F190" s="256" t="s">
        <v>515</v>
      </c>
      <c r="G190" s="257" t="s">
        <v>141</v>
      </c>
      <c r="H190" s="258">
        <v>22.556999999999999</v>
      </c>
      <c r="I190" s="259"/>
      <c r="J190" s="260">
        <f>ROUND(I190*H190,2)</f>
        <v>0</v>
      </c>
      <c r="K190" s="256" t="s">
        <v>142</v>
      </c>
      <c r="L190" s="261"/>
      <c r="M190" s="262" t="s">
        <v>21</v>
      </c>
      <c r="N190" s="263" t="s">
        <v>43</v>
      </c>
      <c r="O190" s="46"/>
      <c r="P190" s="229">
        <f>O190*H190</f>
        <v>0</v>
      </c>
      <c r="Q190" s="229">
        <v>0.13100000000000001</v>
      </c>
      <c r="R190" s="229">
        <f>Q190*H190</f>
        <v>2.9549669999999999</v>
      </c>
      <c r="S190" s="229">
        <v>0</v>
      </c>
      <c r="T190" s="230">
        <f>S190*H190</f>
        <v>0</v>
      </c>
      <c r="AR190" s="23" t="s">
        <v>181</v>
      </c>
      <c r="AT190" s="23" t="s">
        <v>200</v>
      </c>
      <c r="AU190" s="23" t="s">
        <v>82</v>
      </c>
      <c r="AY190" s="23" t="s">
        <v>136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23" t="s">
        <v>80</v>
      </c>
      <c r="BK190" s="231">
        <f>ROUND(I190*H190,2)</f>
        <v>0</v>
      </c>
      <c r="BL190" s="23" t="s">
        <v>143</v>
      </c>
      <c r="BM190" s="23" t="s">
        <v>516</v>
      </c>
    </row>
    <row r="191" s="12" customFormat="1">
      <c r="B191" s="243"/>
      <c r="C191" s="244"/>
      <c r="D191" s="234" t="s">
        <v>145</v>
      </c>
      <c r="E191" s="245" t="s">
        <v>21</v>
      </c>
      <c r="F191" s="246" t="s">
        <v>517</v>
      </c>
      <c r="G191" s="244"/>
      <c r="H191" s="247">
        <v>22.556999999999999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AT191" s="253" t="s">
        <v>145</v>
      </c>
      <c r="AU191" s="253" t="s">
        <v>82</v>
      </c>
      <c r="AV191" s="12" t="s">
        <v>82</v>
      </c>
      <c r="AW191" s="12" t="s">
        <v>36</v>
      </c>
      <c r="AX191" s="12" t="s">
        <v>80</v>
      </c>
      <c r="AY191" s="253" t="s">
        <v>136</v>
      </c>
    </row>
    <row r="192" s="10" customFormat="1" ht="29.88" customHeight="1">
      <c r="B192" s="204"/>
      <c r="C192" s="205"/>
      <c r="D192" s="206" t="s">
        <v>71</v>
      </c>
      <c r="E192" s="218" t="s">
        <v>181</v>
      </c>
      <c r="F192" s="218" t="s">
        <v>518</v>
      </c>
      <c r="G192" s="205"/>
      <c r="H192" s="205"/>
      <c r="I192" s="208"/>
      <c r="J192" s="219">
        <f>BK192</f>
        <v>0</v>
      </c>
      <c r="K192" s="205"/>
      <c r="L192" s="210"/>
      <c r="M192" s="211"/>
      <c r="N192" s="212"/>
      <c r="O192" s="212"/>
      <c r="P192" s="213">
        <f>SUM(P193:P196)</f>
        <v>0</v>
      </c>
      <c r="Q192" s="212"/>
      <c r="R192" s="213">
        <f>SUM(R193:R196)</f>
        <v>0</v>
      </c>
      <c r="S192" s="212"/>
      <c r="T192" s="214">
        <f>SUM(T193:T196)</f>
        <v>0</v>
      </c>
      <c r="AR192" s="215" t="s">
        <v>80</v>
      </c>
      <c r="AT192" s="216" t="s">
        <v>71</v>
      </c>
      <c r="AU192" s="216" t="s">
        <v>80</v>
      </c>
      <c r="AY192" s="215" t="s">
        <v>136</v>
      </c>
      <c r="BK192" s="217">
        <f>SUM(BK193:BK196)</f>
        <v>0</v>
      </c>
    </row>
    <row r="193" s="1" customFormat="1" ht="16.5" customHeight="1">
      <c r="B193" s="45"/>
      <c r="C193" s="220" t="s">
        <v>324</v>
      </c>
      <c r="D193" s="220" t="s">
        <v>138</v>
      </c>
      <c r="E193" s="221" t="s">
        <v>519</v>
      </c>
      <c r="F193" s="222" t="s">
        <v>520</v>
      </c>
      <c r="G193" s="223" t="s">
        <v>300</v>
      </c>
      <c r="H193" s="224">
        <v>1</v>
      </c>
      <c r="I193" s="225"/>
      <c r="J193" s="226">
        <f>ROUND(I193*H193,2)</f>
        <v>0</v>
      </c>
      <c r="K193" s="222" t="s">
        <v>191</v>
      </c>
      <c r="L193" s="71"/>
      <c r="M193" s="227" t="s">
        <v>21</v>
      </c>
      <c r="N193" s="228" t="s">
        <v>43</v>
      </c>
      <c r="O193" s="46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AR193" s="23" t="s">
        <v>143</v>
      </c>
      <c r="AT193" s="23" t="s">
        <v>138</v>
      </c>
      <c r="AU193" s="23" t="s">
        <v>82</v>
      </c>
      <c r="AY193" s="23" t="s">
        <v>136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3" t="s">
        <v>80</v>
      </c>
      <c r="BK193" s="231">
        <f>ROUND(I193*H193,2)</f>
        <v>0</v>
      </c>
      <c r="BL193" s="23" t="s">
        <v>143</v>
      </c>
      <c r="BM193" s="23" t="s">
        <v>521</v>
      </c>
    </row>
    <row r="194" s="11" customFormat="1">
      <c r="B194" s="232"/>
      <c r="C194" s="233"/>
      <c r="D194" s="234" t="s">
        <v>145</v>
      </c>
      <c r="E194" s="235" t="s">
        <v>21</v>
      </c>
      <c r="F194" s="236" t="s">
        <v>437</v>
      </c>
      <c r="G194" s="233"/>
      <c r="H194" s="235" t="s">
        <v>21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145</v>
      </c>
      <c r="AU194" s="242" t="s">
        <v>82</v>
      </c>
      <c r="AV194" s="11" t="s">
        <v>80</v>
      </c>
      <c r="AW194" s="11" t="s">
        <v>36</v>
      </c>
      <c r="AX194" s="11" t="s">
        <v>72</v>
      </c>
      <c r="AY194" s="242" t="s">
        <v>136</v>
      </c>
    </row>
    <row r="195" s="11" customFormat="1">
      <c r="B195" s="232"/>
      <c r="C195" s="233"/>
      <c r="D195" s="234" t="s">
        <v>145</v>
      </c>
      <c r="E195" s="235" t="s">
        <v>21</v>
      </c>
      <c r="F195" s="236" t="s">
        <v>522</v>
      </c>
      <c r="G195" s="233"/>
      <c r="H195" s="235" t="s">
        <v>21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AT195" s="242" t="s">
        <v>145</v>
      </c>
      <c r="AU195" s="242" t="s">
        <v>82</v>
      </c>
      <c r="AV195" s="11" t="s">
        <v>80</v>
      </c>
      <c r="AW195" s="11" t="s">
        <v>36</v>
      </c>
      <c r="AX195" s="11" t="s">
        <v>72</v>
      </c>
      <c r="AY195" s="242" t="s">
        <v>136</v>
      </c>
    </row>
    <row r="196" s="12" customFormat="1">
      <c r="B196" s="243"/>
      <c r="C196" s="244"/>
      <c r="D196" s="234" t="s">
        <v>145</v>
      </c>
      <c r="E196" s="245" t="s">
        <v>21</v>
      </c>
      <c r="F196" s="246" t="s">
        <v>80</v>
      </c>
      <c r="G196" s="244"/>
      <c r="H196" s="247">
        <v>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AT196" s="253" t="s">
        <v>145</v>
      </c>
      <c r="AU196" s="253" t="s">
        <v>82</v>
      </c>
      <c r="AV196" s="12" t="s">
        <v>82</v>
      </c>
      <c r="AW196" s="12" t="s">
        <v>36</v>
      </c>
      <c r="AX196" s="12" t="s">
        <v>80</v>
      </c>
      <c r="AY196" s="253" t="s">
        <v>136</v>
      </c>
    </row>
    <row r="197" s="10" customFormat="1" ht="29.88" customHeight="1">
      <c r="B197" s="204"/>
      <c r="C197" s="205"/>
      <c r="D197" s="206" t="s">
        <v>71</v>
      </c>
      <c r="E197" s="218" t="s">
        <v>188</v>
      </c>
      <c r="F197" s="218" t="s">
        <v>296</v>
      </c>
      <c r="G197" s="205"/>
      <c r="H197" s="205"/>
      <c r="I197" s="208"/>
      <c r="J197" s="219">
        <f>BK197</f>
        <v>0</v>
      </c>
      <c r="K197" s="205"/>
      <c r="L197" s="210"/>
      <c r="M197" s="211"/>
      <c r="N197" s="212"/>
      <c r="O197" s="212"/>
      <c r="P197" s="213">
        <f>SUM(P198:P225)</f>
        <v>0</v>
      </c>
      <c r="Q197" s="212"/>
      <c r="R197" s="213">
        <f>SUM(R198:R225)</f>
        <v>16.243334000000001</v>
      </c>
      <c r="S197" s="212"/>
      <c r="T197" s="214">
        <f>SUM(T198:T225)</f>
        <v>0</v>
      </c>
      <c r="AR197" s="215" t="s">
        <v>80</v>
      </c>
      <c r="AT197" s="216" t="s">
        <v>71</v>
      </c>
      <c r="AU197" s="216" t="s">
        <v>80</v>
      </c>
      <c r="AY197" s="215" t="s">
        <v>136</v>
      </c>
      <c r="BK197" s="217">
        <f>SUM(BK198:BK225)</f>
        <v>0</v>
      </c>
    </row>
    <row r="198" s="1" customFormat="1" ht="25.5" customHeight="1">
      <c r="B198" s="45"/>
      <c r="C198" s="220" t="s">
        <v>328</v>
      </c>
      <c r="D198" s="220" t="s">
        <v>138</v>
      </c>
      <c r="E198" s="221" t="s">
        <v>329</v>
      </c>
      <c r="F198" s="222" t="s">
        <v>330</v>
      </c>
      <c r="G198" s="223" t="s">
        <v>156</v>
      </c>
      <c r="H198" s="224">
        <v>40.299999999999997</v>
      </c>
      <c r="I198" s="225"/>
      <c r="J198" s="226">
        <f>ROUND(I198*H198,2)</f>
        <v>0</v>
      </c>
      <c r="K198" s="222" t="s">
        <v>142</v>
      </c>
      <c r="L198" s="71"/>
      <c r="M198" s="227" t="s">
        <v>21</v>
      </c>
      <c r="N198" s="228" t="s">
        <v>43</v>
      </c>
      <c r="O198" s="46"/>
      <c r="P198" s="229">
        <f>O198*H198</f>
        <v>0</v>
      </c>
      <c r="Q198" s="229">
        <v>0.15540000000000001</v>
      </c>
      <c r="R198" s="229">
        <f>Q198*H198</f>
        <v>6.2626200000000001</v>
      </c>
      <c r="S198" s="229">
        <v>0</v>
      </c>
      <c r="T198" s="230">
        <f>S198*H198</f>
        <v>0</v>
      </c>
      <c r="AR198" s="23" t="s">
        <v>143</v>
      </c>
      <c r="AT198" s="23" t="s">
        <v>138</v>
      </c>
      <c r="AU198" s="23" t="s">
        <v>82</v>
      </c>
      <c r="AY198" s="23" t="s">
        <v>136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80</v>
      </c>
      <c r="BK198" s="231">
        <f>ROUND(I198*H198,2)</f>
        <v>0</v>
      </c>
      <c r="BL198" s="23" t="s">
        <v>143</v>
      </c>
      <c r="BM198" s="23" t="s">
        <v>523</v>
      </c>
    </row>
    <row r="199" s="11" customFormat="1">
      <c r="B199" s="232"/>
      <c r="C199" s="233"/>
      <c r="D199" s="234" t="s">
        <v>145</v>
      </c>
      <c r="E199" s="235" t="s">
        <v>21</v>
      </c>
      <c r="F199" s="236" t="s">
        <v>468</v>
      </c>
      <c r="G199" s="233"/>
      <c r="H199" s="235" t="s">
        <v>21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AT199" s="242" t="s">
        <v>145</v>
      </c>
      <c r="AU199" s="242" t="s">
        <v>82</v>
      </c>
      <c r="AV199" s="11" t="s">
        <v>80</v>
      </c>
      <c r="AW199" s="11" t="s">
        <v>36</v>
      </c>
      <c r="AX199" s="11" t="s">
        <v>72</v>
      </c>
      <c r="AY199" s="242" t="s">
        <v>136</v>
      </c>
    </row>
    <row r="200" s="12" customFormat="1">
      <c r="B200" s="243"/>
      <c r="C200" s="244"/>
      <c r="D200" s="234" t="s">
        <v>145</v>
      </c>
      <c r="E200" s="245" t="s">
        <v>21</v>
      </c>
      <c r="F200" s="246" t="s">
        <v>524</v>
      </c>
      <c r="G200" s="244"/>
      <c r="H200" s="247">
        <v>40.299999999999997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AT200" s="253" t="s">
        <v>145</v>
      </c>
      <c r="AU200" s="253" t="s">
        <v>82</v>
      </c>
      <c r="AV200" s="12" t="s">
        <v>82</v>
      </c>
      <c r="AW200" s="12" t="s">
        <v>36</v>
      </c>
      <c r="AX200" s="12" t="s">
        <v>80</v>
      </c>
      <c r="AY200" s="253" t="s">
        <v>136</v>
      </c>
    </row>
    <row r="201" s="1" customFormat="1" ht="16.5" customHeight="1">
      <c r="B201" s="45"/>
      <c r="C201" s="254" t="s">
        <v>333</v>
      </c>
      <c r="D201" s="254" t="s">
        <v>200</v>
      </c>
      <c r="E201" s="255" t="s">
        <v>334</v>
      </c>
      <c r="F201" s="256" t="s">
        <v>335</v>
      </c>
      <c r="G201" s="257" t="s">
        <v>156</v>
      </c>
      <c r="H201" s="258">
        <v>40.703000000000003</v>
      </c>
      <c r="I201" s="259"/>
      <c r="J201" s="260">
        <f>ROUND(I201*H201,2)</f>
        <v>0</v>
      </c>
      <c r="K201" s="256" t="s">
        <v>142</v>
      </c>
      <c r="L201" s="261"/>
      <c r="M201" s="262" t="s">
        <v>21</v>
      </c>
      <c r="N201" s="263" t="s">
        <v>43</v>
      </c>
      <c r="O201" s="46"/>
      <c r="P201" s="229">
        <f>O201*H201</f>
        <v>0</v>
      </c>
      <c r="Q201" s="229">
        <v>0.081000000000000003</v>
      </c>
      <c r="R201" s="229">
        <f>Q201*H201</f>
        <v>3.2969430000000002</v>
      </c>
      <c r="S201" s="229">
        <v>0</v>
      </c>
      <c r="T201" s="230">
        <f>S201*H201</f>
        <v>0</v>
      </c>
      <c r="AR201" s="23" t="s">
        <v>181</v>
      </c>
      <c r="AT201" s="23" t="s">
        <v>200</v>
      </c>
      <c r="AU201" s="23" t="s">
        <v>82</v>
      </c>
      <c r="AY201" s="23" t="s">
        <v>136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23" t="s">
        <v>80</v>
      </c>
      <c r="BK201" s="231">
        <f>ROUND(I201*H201,2)</f>
        <v>0</v>
      </c>
      <c r="BL201" s="23" t="s">
        <v>143</v>
      </c>
      <c r="BM201" s="23" t="s">
        <v>525</v>
      </c>
    </row>
    <row r="202" s="12" customFormat="1">
      <c r="B202" s="243"/>
      <c r="C202" s="244"/>
      <c r="D202" s="234" t="s">
        <v>145</v>
      </c>
      <c r="E202" s="245" t="s">
        <v>21</v>
      </c>
      <c r="F202" s="246" t="s">
        <v>526</v>
      </c>
      <c r="G202" s="244"/>
      <c r="H202" s="247">
        <v>40.703000000000003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145</v>
      </c>
      <c r="AU202" s="253" t="s">
        <v>82</v>
      </c>
      <c r="AV202" s="12" t="s">
        <v>82</v>
      </c>
      <c r="AW202" s="12" t="s">
        <v>36</v>
      </c>
      <c r="AX202" s="12" t="s">
        <v>80</v>
      </c>
      <c r="AY202" s="253" t="s">
        <v>136</v>
      </c>
    </row>
    <row r="203" s="1" customFormat="1" ht="25.5" customHeight="1">
      <c r="B203" s="45"/>
      <c r="C203" s="220" t="s">
        <v>338</v>
      </c>
      <c r="D203" s="220" t="s">
        <v>138</v>
      </c>
      <c r="E203" s="221" t="s">
        <v>527</v>
      </c>
      <c r="F203" s="222" t="s">
        <v>528</v>
      </c>
      <c r="G203" s="223" t="s">
        <v>156</v>
      </c>
      <c r="H203" s="224">
        <v>35.399999999999999</v>
      </c>
      <c r="I203" s="225"/>
      <c r="J203" s="226">
        <f>ROUND(I203*H203,2)</f>
        <v>0</v>
      </c>
      <c r="K203" s="222" t="s">
        <v>142</v>
      </c>
      <c r="L203" s="71"/>
      <c r="M203" s="227" t="s">
        <v>21</v>
      </c>
      <c r="N203" s="228" t="s">
        <v>43</v>
      </c>
      <c r="O203" s="46"/>
      <c r="P203" s="229">
        <f>O203*H203</f>
        <v>0</v>
      </c>
      <c r="Q203" s="229">
        <v>0.1295</v>
      </c>
      <c r="R203" s="229">
        <f>Q203*H203</f>
        <v>4.5842999999999998</v>
      </c>
      <c r="S203" s="229">
        <v>0</v>
      </c>
      <c r="T203" s="230">
        <f>S203*H203</f>
        <v>0</v>
      </c>
      <c r="AR203" s="23" t="s">
        <v>143</v>
      </c>
      <c r="AT203" s="23" t="s">
        <v>138</v>
      </c>
      <c r="AU203" s="23" t="s">
        <v>82</v>
      </c>
      <c r="AY203" s="23" t="s">
        <v>136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23" t="s">
        <v>80</v>
      </c>
      <c r="BK203" s="231">
        <f>ROUND(I203*H203,2)</f>
        <v>0</v>
      </c>
      <c r="BL203" s="23" t="s">
        <v>143</v>
      </c>
      <c r="BM203" s="23" t="s">
        <v>529</v>
      </c>
    </row>
    <row r="204" s="11" customFormat="1">
      <c r="B204" s="232"/>
      <c r="C204" s="233"/>
      <c r="D204" s="234" t="s">
        <v>145</v>
      </c>
      <c r="E204" s="235" t="s">
        <v>21</v>
      </c>
      <c r="F204" s="236" t="s">
        <v>468</v>
      </c>
      <c r="G204" s="233"/>
      <c r="H204" s="235" t="s">
        <v>21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AT204" s="242" t="s">
        <v>145</v>
      </c>
      <c r="AU204" s="242" t="s">
        <v>82</v>
      </c>
      <c r="AV204" s="11" t="s">
        <v>80</v>
      </c>
      <c r="AW204" s="11" t="s">
        <v>36</v>
      </c>
      <c r="AX204" s="11" t="s">
        <v>72</v>
      </c>
      <c r="AY204" s="242" t="s">
        <v>136</v>
      </c>
    </row>
    <row r="205" s="12" customFormat="1">
      <c r="B205" s="243"/>
      <c r="C205" s="244"/>
      <c r="D205" s="234" t="s">
        <v>145</v>
      </c>
      <c r="E205" s="245" t="s">
        <v>21</v>
      </c>
      <c r="F205" s="246" t="s">
        <v>530</v>
      </c>
      <c r="G205" s="244"/>
      <c r="H205" s="247">
        <v>35.399999999999999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AT205" s="253" t="s">
        <v>145</v>
      </c>
      <c r="AU205" s="253" t="s">
        <v>82</v>
      </c>
      <c r="AV205" s="12" t="s">
        <v>82</v>
      </c>
      <c r="AW205" s="12" t="s">
        <v>36</v>
      </c>
      <c r="AX205" s="12" t="s">
        <v>80</v>
      </c>
      <c r="AY205" s="253" t="s">
        <v>136</v>
      </c>
    </row>
    <row r="206" s="1" customFormat="1" ht="16.5" customHeight="1">
      <c r="B206" s="45"/>
      <c r="C206" s="254" t="s">
        <v>342</v>
      </c>
      <c r="D206" s="254" t="s">
        <v>200</v>
      </c>
      <c r="E206" s="255" t="s">
        <v>531</v>
      </c>
      <c r="F206" s="256" t="s">
        <v>532</v>
      </c>
      <c r="G206" s="257" t="s">
        <v>156</v>
      </c>
      <c r="H206" s="258">
        <v>35.753999999999998</v>
      </c>
      <c r="I206" s="259"/>
      <c r="J206" s="260">
        <f>ROUND(I206*H206,2)</f>
        <v>0</v>
      </c>
      <c r="K206" s="256" t="s">
        <v>142</v>
      </c>
      <c r="L206" s="261"/>
      <c r="M206" s="262" t="s">
        <v>21</v>
      </c>
      <c r="N206" s="263" t="s">
        <v>43</v>
      </c>
      <c r="O206" s="46"/>
      <c r="P206" s="229">
        <f>O206*H206</f>
        <v>0</v>
      </c>
      <c r="Q206" s="229">
        <v>0.058000000000000003</v>
      </c>
      <c r="R206" s="229">
        <f>Q206*H206</f>
        <v>2.0737320000000001</v>
      </c>
      <c r="S206" s="229">
        <v>0</v>
      </c>
      <c r="T206" s="230">
        <f>S206*H206</f>
        <v>0</v>
      </c>
      <c r="AR206" s="23" t="s">
        <v>181</v>
      </c>
      <c r="AT206" s="23" t="s">
        <v>200</v>
      </c>
      <c r="AU206" s="23" t="s">
        <v>82</v>
      </c>
      <c r="AY206" s="23" t="s">
        <v>136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23" t="s">
        <v>80</v>
      </c>
      <c r="BK206" s="231">
        <f>ROUND(I206*H206,2)</f>
        <v>0</v>
      </c>
      <c r="BL206" s="23" t="s">
        <v>143</v>
      </c>
      <c r="BM206" s="23" t="s">
        <v>533</v>
      </c>
    </row>
    <row r="207" s="12" customFormat="1">
      <c r="B207" s="243"/>
      <c r="C207" s="244"/>
      <c r="D207" s="234" t="s">
        <v>145</v>
      </c>
      <c r="E207" s="245" t="s">
        <v>21</v>
      </c>
      <c r="F207" s="246" t="s">
        <v>534</v>
      </c>
      <c r="G207" s="244"/>
      <c r="H207" s="247">
        <v>35.753999999999998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AT207" s="253" t="s">
        <v>145</v>
      </c>
      <c r="AU207" s="253" t="s">
        <v>82</v>
      </c>
      <c r="AV207" s="12" t="s">
        <v>82</v>
      </c>
      <c r="AW207" s="12" t="s">
        <v>36</v>
      </c>
      <c r="AX207" s="12" t="s">
        <v>80</v>
      </c>
      <c r="AY207" s="253" t="s">
        <v>136</v>
      </c>
    </row>
    <row r="208" s="1" customFormat="1" ht="25.5" customHeight="1">
      <c r="B208" s="45"/>
      <c r="C208" s="220" t="s">
        <v>347</v>
      </c>
      <c r="D208" s="220" t="s">
        <v>138</v>
      </c>
      <c r="E208" s="221" t="s">
        <v>339</v>
      </c>
      <c r="F208" s="222" t="s">
        <v>340</v>
      </c>
      <c r="G208" s="223" t="s">
        <v>141</v>
      </c>
      <c r="H208" s="224">
        <v>26.899999999999999</v>
      </c>
      <c r="I208" s="225"/>
      <c r="J208" s="226">
        <f>ROUND(I208*H208,2)</f>
        <v>0</v>
      </c>
      <c r="K208" s="222" t="s">
        <v>142</v>
      </c>
      <c r="L208" s="71"/>
      <c r="M208" s="227" t="s">
        <v>21</v>
      </c>
      <c r="N208" s="228" t="s">
        <v>43</v>
      </c>
      <c r="O208" s="46"/>
      <c r="P208" s="229">
        <f>O208*H208</f>
        <v>0</v>
      </c>
      <c r="Q208" s="229">
        <v>0.00046999999999999999</v>
      </c>
      <c r="R208" s="229">
        <f>Q208*H208</f>
        <v>0.012643</v>
      </c>
      <c r="S208" s="229">
        <v>0</v>
      </c>
      <c r="T208" s="230">
        <f>S208*H208</f>
        <v>0</v>
      </c>
      <c r="AR208" s="23" t="s">
        <v>143</v>
      </c>
      <c r="AT208" s="23" t="s">
        <v>138</v>
      </c>
      <c r="AU208" s="23" t="s">
        <v>82</v>
      </c>
      <c r="AY208" s="23" t="s">
        <v>136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23" t="s">
        <v>80</v>
      </c>
      <c r="BK208" s="231">
        <f>ROUND(I208*H208,2)</f>
        <v>0</v>
      </c>
      <c r="BL208" s="23" t="s">
        <v>143</v>
      </c>
      <c r="BM208" s="23" t="s">
        <v>535</v>
      </c>
    </row>
    <row r="209" s="11" customFormat="1">
      <c r="B209" s="232"/>
      <c r="C209" s="233"/>
      <c r="D209" s="234" t="s">
        <v>145</v>
      </c>
      <c r="E209" s="235" t="s">
        <v>21</v>
      </c>
      <c r="F209" s="236" t="s">
        <v>468</v>
      </c>
      <c r="G209" s="233"/>
      <c r="H209" s="235" t="s">
        <v>21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AT209" s="242" t="s">
        <v>145</v>
      </c>
      <c r="AU209" s="242" t="s">
        <v>82</v>
      </c>
      <c r="AV209" s="11" t="s">
        <v>80</v>
      </c>
      <c r="AW209" s="11" t="s">
        <v>36</v>
      </c>
      <c r="AX209" s="11" t="s">
        <v>72</v>
      </c>
      <c r="AY209" s="242" t="s">
        <v>136</v>
      </c>
    </row>
    <row r="210" s="12" customFormat="1">
      <c r="B210" s="243"/>
      <c r="C210" s="244"/>
      <c r="D210" s="234" t="s">
        <v>145</v>
      </c>
      <c r="E210" s="245" t="s">
        <v>21</v>
      </c>
      <c r="F210" s="246" t="s">
        <v>477</v>
      </c>
      <c r="G210" s="244"/>
      <c r="H210" s="247">
        <v>26.899999999999999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AT210" s="253" t="s">
        <v>145</v>
      </c>
      <c r="AU210" s="253" t="s">
        <v>82</v>
      </c>
      <c r="AV210" s="12" t="s">
        <v>82</v>
      </c>
      <c r="AW210" s="12" t="s">
        <v>36</v>
      </c>
      <c r="AX210" s="12" t="s">
        <v>80</v>
      </c>
      <c r="AY210" s="253" t="s">
        <v>136</v>
      </c>
    </row>
    <row r="211" s="1" customFormat="1" ht="16.5" customHeight="1">
      <c r="B211" s="45"/>
      <c r="C211" s="220" t="s">
        <v>353</v>
      </c>
      <c r="D211" s="220" t="s">
        <v>138</v>
      </c>
      <c r="E211" s="221" t="s">
        <v>536</v>
      </c>
      <c r="F211" s="222" t="s">
        <v>537</v>
      </c>
      <c r="G211" s="223" t="s">
        <v>141</v>
      </c>
      <c r="H211" s="224">
        <v>319.5</v>
      </c>
      <c r="I211" s="225"/>
      <c r="J211" s="226">
        <f>ROUND(I211*H211,2)</f>
        <v>0</v>
      </c>
      <c r="K211" s="222" t="s">
        <v>142</v>
      </c>
      <c r="L211" s="71"/>
      <c r="M211" s="227" t="s">
        <v>21</v>
      </c>
      <c r="N211" s="228" t="s">
        <v>43</v>
      </c>
      <c r="O211" s="46"/>
      <c r="P211" s="229">
        <f>O211*H211</f>
        <v>0</v>
      </c>
      <c r="Q211" s="229">
        <v>4.0000000000000003E-05</v>
      </c>
      <c r="R211" s="229">
        <f>Q211*H211</f>
        <v>0.012780000000000001</v>
      </c>
      <c r="S211" s="229">
        <v>0</v>
      </c>
      <c r="T211" s="230">
        <f>S211*H211</f>
        <v>0</v>
      </c>
      <c r="AR211" s="23" t="s">
        <v>143</v>
      </c>
      <c r="AT211" s="23" t="s">
        <v>138</v>
      </c>
      <c r="AU211" s="23" t="s">
        <v>82</v>
      </c>
      <c r="AY211" s="23" t="s">
        <v>136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23" t="s">
        <v>80</v>
      </c>
      <c r="BK211" s="231">
        <f>ROUND(I211*H211,2)</f>
        <v>0</v>
      </c>
      <c r="BL211" s="23" t="s">
        <v>143</v>
      </c>
      <c r="BM211" s="23" t="s">
        <v>538</v>
      </c>
    </row>
    <row r="212" s="11" customFormat="1">
      <c r="B212" s="232"/>
      <c r="C212" s="233"/>
      <c r="D212" s="234" t="s">
        <v>145</v>
      </c>
      <c r="E212" s="235" t="s">
        <v>21</v>
      </c>
      <c r="F212" s="236" t="s">
        <v>437</v>
      </c>
      <c r="G212" s="233"/>
      <c r="H212" s="235" t="s">
        <v>21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AT212" s="242" t="s">
        <v>145</v>
      </c>
      <c r="AU212" s="242" t="s">
        <v>82</v>
      </c>
      <c r="AV212" s="11" t="s">
        <v>80</v>
      </c>
      <c r="AW212" s="11" t="s">
        <v>36</v>
      </c>
      <c r="AX212" s="11" t="s">
        <v>72</v>
      </c>
      <c r="AY212" s="242" t="s">
        <v>136</v>
      </c>
    </row>
    <row r="213" s="12" customFormat="1">
      <c r="B213" s="243"/>
      <c r="C213" s="244"/>
      <c r="D213" s="234" t="s">
        <v>145</v>
      </c>
      <c r="E213" s="245" t="s">
        <v>21</v>
      </c>
      <c r="F213" s="246" t="s">
        <v>539</v>
      </c>
      <c r="G213" s="244"/>
      <c r="H213" s="247">
        <v>319.5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AT213" s="253" t="s">
        <v>145</v>
      </c>
      <c r="AU213" s="253" t="s">
        <v>82</v>
      </c>
      <c r="AV213" s="12" t="s">
        <v>82</v>
      </c>
      <c r="AW213" s="12" t="s">
        <v>36</v>
      </c>
      <c r="AX213" s="12" t="s">
        <v>80</v>
      </c>
      <c r="AY213" s="253" t="s">
        <v>136</v>
      </c>
    </row>
    <row r="214" s="1" customFormat="1" ht="16.5" customHeight="1">
      <c r="B214" s="45"/>
      <c r="C214" s="220" t="s">
        <v>357</v>
      </c>
      <c r="D214" s="220" t="s">
        <v>138</v>
      </c>
      <c r="E214" s="221" t="s">
        <v>343</v>
      </c>
      <c r="F214" s="222" t="s">
        <v>344</v>
      </c>
      <c r="G214" s="223" t="s">
        <v>156</v>
      </c>
      <c r="H214" s="224">
        <v>157</v>
      </c>
      <c r="I214" s="225"/>
      <c r="J214" s="226">
        <f>ROUND(I214*H214,2)</f>
        <v>0</v>
      </c>
      <c r="K214" s="222" t="s">
        <v>191</v>
      </c>
      <c r="L214" s="71"/>
      <c r="M214" s="227" t="s">
        <v>21</v>
      </c>
      <c r="N214" s="228" t="s">
        <v>43</v>
      </c>
      <c r="O214" s="46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AR214" s="23" t="s">
        <v>143</v>
      </c>
      <c r="AT214" s="23" t="s">
        <v>138</v>
      </c>
      <c r="AU214" s="23" t="s">
        <v>82</v>
      </c>
      <c r="AY214" s="23" t="s">
        <v>136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23" t="s">
        <v>80</v>
      </c>
      <c r="BK214" s="231">
        <f>ROUND(I214*H214,2)</f>
        <v>0</v>
      </c>
      <c r="BL214" s="23" t="s">
        <v>143</v>
      </c>
      <c r="BM214" s="23" t="s">
        <v>540</v>
      </c>
    </row>
    <row r="215" s="11" customFormat="1">
      <c r="B215" s="232"/>
      <c r="C215" s="233"/>
      <c r="D215" s="234" t="s">
        <v>145</v>
      </c>
      <c r="E215" s="235" t="s">
        <v>21</v>
      </c>
      <c r="F215" s="236" t="s">
        <v>437</v>
      </c>
      <c r="G215" s="233"/>
      <c r="H215" s="235" t="s">
        <v>21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AT215" s="242" t="s">
        <v>145</v>
      </c>
      <c r="AU215" s="242" t="s">
        <v>82</v>
      </c>
      <c r="AV215" s="11" t="s">
        <v>80</v>
      </c>
      <c r="AW215" s="11" t="s">
        <v>36</v>
      </c>
      <c r="AX215" s="11" t="s">
        <v>72</v>
      </c>
      <c r="AY215" s="242" t="s">
        <v>136</v>
      </c>
    </row>
    <row r="216" s="12" customFormat="1">
      <c r="B216" s="243"/>
      <c r="C216" s="244"/>
      <c r="D216" s="234" t="s">
        <v>145</v>
      </c>
      <c r="E216" s="245" t="s">
        <v>21</v>
      </c>
      <c r="F216" s="246" t="s">
        <v>541</v>
      </c>
      <c r="G216" s="244"/>
      <c r="H216" s="247">
        <v>157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AT216" s="253" t="s">
        <v>145</v>
      </c>
      <c r="AU216" s="253" t="s">
        <v>82</v>
      </c>
      <c r="AV216" s="12" t="s">
        <v>82</v>
      </c>
      <c r="AW216" s="12" t="s">
        <v>36</v>
      </c>
      <c r="AX216" s="12" t="s">
        <v>80</v>
      </c>
      <c r="AY216" s="253" t="s">
        <v>136</v>
      </c>
    </row>
    <row r="217" s="1" customFormat="1" ht="16.5" customHeight="1">
      <c r="B217" s="45"/>
      <c r="C217" s="220" t="s">
        <v>362</v>
      </c>
      <c r="D217" s="220" t="s">
        <v>138</v>
      </c>
      <c r="E217" s="221" t="s">
        <v>348</v>
      </c>
      <c r="F217" s="222" t="s">
        <v>349</v>
      </c>
      <c r="G217" s="223" t="s">
        <v>156</v>
      </c>
      <c r="H217" s="224">
        <v>141.19999999999999</v>
      </c>
      <c r="I217" s="225"/>
      <c r="J217" s="226">
        <f>ROUND(I217*H217,2)</f>
        <v>0</v>
      </c>
      <c r="K217" s="222" t="s">
        <v>142</v>
      </c>
      <c r="L217" s="71"/>
      <c r="M217" s="227" t="s">
        <v>21</v>
      </c>
      <c r="N217" s="228" t="s">
        <v>43</v>
      </c>
      <c r="O217" s="46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AR217" s="23" t="s">
        <v>143</v>
      </c>
      <c r="AT217" s="23" t="s">
        <v>138</v>
      </c>
      <c r="AU217" s="23" t="s">
        <v>82</v>
      </c>
      <c r="AY217" s="23" t="s">
        <v>136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23" t="s">
        <v>80</v>
      </c>
      <c r="BK217" s="231">
        <f>ROUND(I217*H217,2)</f>
        <v>0</v>
      </c>
      <c r="BL217" s="23" t="s">
        <v>143</v>
      </c>
      <c r="BM217" s="23" t="s">
        <v>542</v>
      </c>
    </row>
    <row r="218" s="11" customFormat="1">
      <c r="B218" s="232"/>
      <c r="C218" s="233"/>
      <c r="D218" s="234" t="s">
        <v>145</v>
      </c>
      <c r="E218" s="235" t="s">
        <v>21</v>
      </c>
      <c r="F218" s="236" t="s">
        <v>437</v>
      </c>
      <c r="G218" s="233"/>
      <c r="H218" s="235" t="s">
        <v>21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AT218" s="242" t="s">
        <v>145</v>
      </c>
      <c r="AU218" s="242" t="s">
        <v>82</v>
      </c>
      <c r="AV218" s="11" t="s">
        <v>80</v>
      </c>
      <c r="AW218" s="11" t="s">
        <v>36</v>
      </c>
      <c r="AX218" s="11" t="s">
        <v>72</v>
      </c>
      <c r="AY218" s="242" t="s">
        <v>136</v>
      </c>
    </row>
    <row r="219" s="12" customFormat="1">
      <c r="B219" s="243"/>
      <c r="C219" s="244"/>
      <c r="D219" s="234" t="s">
        <v>145</v>
      </c>
      <c r="E219" s="245" t="s">
        <v>21</v>
      </c>
      <c r="F219" s="246" t="s">
        <v>543</v>
      </c>
      <c r="G219" s="244"/>
      <c r="H219" s="247">
        <v>141.19999999999999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AT219" s="253" t="s">
        <v>145</v>
      </c>
      <c r="AU219" s="253" t="s">
        <v>82</v>
      </c>
      <c r="AV219" s="12" t="s">
        <v>82</v>
      </c>
      <c r="AW219" s="12" t="s">
        <v>36</v>
      </c>
      <c r="AX219" s="12" t="s">
        <v>80</v>
      </c>
      <c r="AY219" s="253" t="s">
        <v>136</v>
      </c>
    </row>
    <row r="220" s="1" customFormat="1" ht="16.5" customHeight="1">
      <c r="B220" s="45"/>
      <c r="C220" s="220" t="s">
        <v>366</v>
      </c>
      <c r="D220" s="220" t="s">
        <v>138</v>
      </c>
      <c r="E220" s="221" t="s">
        <v>544</v>
      </c>
      <c r="F220" s="222" t="s">
        <v>545</v>
      </c>
      <c r="G220" s="223" t="s">
        <v>156</v>
      </c>
      <c r="H220" s="224">
        <v>15.800000000000001</v>
      </c>
      <c r="I220" s="225"/>
      <c r="J220" s="226">
        <f>ROUND(I220*H220,2)</f>
        <v>0</v>
      </c>
      <c r="K220" s="222" t="s">
        <v>142</v>
      </c>
      <c r="L220" s="71"/>
      <c r="M220" s="227" t="s">
        <v>21</v>
      </c>
      <c r="N220" s="228" t="s">
        <v>43</v>
      </c>
      <c r="O220" s="46"/>
      <c r="P220" s="229">
        <f>O220*H220</f>
        <v>0</v>
      </c>
      <c r="Q220" s="229">
        <v>2.0000000000000002E-05</v>
      </c>
      <c r="R220" s="229">
        <f>Q220*H220</f>
        <v>0.00031600000000000004</v>
      </c>
      <c r="S220" s="229">
        <v>0</v>
      </c>
      <c r="T220" s="230">
        <f>S220*H220</f>
        <v>0</v>
      </c>
      <c r="AR220" s="23" t="s">
        <v>143</v>
      </c>
      <c r="AT220" s="23" t="s">
        <v>138</v>
      </c>
      <c r="AU220" s="23" t="s">
        <v>82</v>
      </c>
      <c r="AY220" s="23" t="s">
        <v>136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23" t="s">
        <v>80</v>
      </c>
      <c r="BK220" s="231">
        <f>ROUND(I220*H220,2)</f>
        <v>0</v>
      </c>
      <c r="BL220" s="23" t="s">
        <v>143</v>
      </c>
      <c r="BM220" s="23" t="s">
        <v>546</v>
      </c>
    </row>
    <row r="221" s="11" customFormat="1">
      <c r="B221" s="232"/>
      <c r="C221" s="233"/>
      <c r="D221" s="234" t="s">
        <v>145</v>
      </c>
      <c r="E221" s="235" t="s">
        <v>21</v>
      </c>
      <c r="F221" s="236" t="s">
        <v>437</v>
      </c>
      <c r="G221" s="233"/>
      <c r="H221" s="235" t="s">
        <v>21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AT221" s="242" t="s">
        <v>145</v>
      </c>
      <c r="AU221" s="242" t="s">
        <v>82</v>
      </c>
      <c r="AV221" s="11" t="s">
        <v>80</v>
      </c>
      <c r="AW221" s="11" t="s">
        <v>36</v>
      </c>
      <c r="AX221" s="11" t="s">
        <v>72</v>
      </c>
      <c r="AY221" s="242" t="s">
        <v>136</v>
      </c>
    </row>
    <row r="222" s="12" customFormat="1">
      <c r="B222" s="243"/>
      <c r="C222" s="244"/>
      <c r="D222" s="234" t="s">
        <v>145</v>
      </c>
      <c r="E222" s="245" t="s">
        <v>21</v>
      </c>
      <c r="F222" s="246" t="s">
        <v>547</v>
      </c>
      <c r="G222" s="244"/>
      <c r="H222" s="247">
        <v>15.800000000000001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AT222" s="253" t="s">
        <v>145</v>
      </c>
      <c r="AU222" s="253" t="s">
        <v>82</v>
      </c>
      <c r="AV222" s="12" t="s">
        <v>82</v>
      </c>
      <c r="AW222" s="12" t="s">
        <v>36</v>
      </c>
      <c r="AX222" s="12" t="s">
        <v>80</v>
      </c>
      <c r="AY222" s="253" t="s">
        <v>136</v>
      </c>
    </row>
    <row r="223" s="1" customFormat="1" ht="16.5" customHeight="1">
      <c r="B223" s="45"/>
      <c r="C223" s="220" t="s">
        <v>370</v>
      </c>
      <c r="D223" s="220" t="s">
        <v>138</v>
      </c>
      <c r="E223" s="221" t="s">
        <v>548</v>
      </c>
      <c r="F223" s="222" t="s">
        <v>549</v>
      </c>
      <c r="G223" s="223" t="s">
        <v>550</v>
      </c>
      <c r="H223" s="224">
        <v>2</v>
      </c>
      <c r="I223" s="225"/>
      <c r="J223" s="226">
        <f>ROUND(I223*H223,2)</f>
        <v>0</v>
      </c>
      <c r="K223" s="222" t="s">
        <v>191</v>
      </c>
      <c r="L223" s="71"/>
      <c r="M223" s="227" t="s">
        <v>21</v>
      </c>
      <c r="N223" s="228" t="s">
        <v>43</v>
      </c>
      <c r="O223" s="46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AR223" s="23" t="s">
        <v>143</v>
      </c>
      <c r="AT223" s="23" t="s">
        <v>138</v>
      </c>
      <c r="AU223" s="23" t="s">
        <v>82</v>
      </c>
      <c r="AY223" s="23" t="s">
        <v>136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23" t="s">
        <v>80</v>
      </c>
      <c r="BK223" s="231">
        <f>ROUND(I223*H223,2)</f>
        <v>0</v>
      </c>
      <c r="BL223" s="23" t="s">
        <v>143</v>
      </c>
      <c r="BM223" s="23" t="s">
        <v>551</v>
      </c>
    </row>
    <row r="224" s="11" customFormat="1">
      <c r="B224" s="232"/>
      <c r="C224" s="233"/>
      <c r="D224" s="234" t="s">
        <v>145</v>
      </c>
      <c r="E224" s="235" t="s">
        <v>21</v>
      </c>
      <c r="F224" s="236" t="s">
        <v>437</v>
      </c>
      <c r="G224" s="233"/>
      <c r="H224" s="235" t="s">
        <v>21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AT224" s="242" t="s">
        <v>145</v>
      </c>
      <c r="AU224" s="242" t="s">
        <v>82</v>
      </c>
      <c r="AV224" s="11" t="s">
        <v>80</v>
      </c>
      <c r="AW224" s="11" t="s">
        <v>36</v>
      </c>
      <c r="AX224" s="11" t="s">
        <v>72</v>
      </c>
      <c r="AY224" s="242" t="s">
        <v>136</v>
      </c>
    </row>
    <row r="225" s="12" customFormat="1">
      <c r="B225" s="243"/>
      <c r="C225" s="244"/>
      <c r="D225" s="234" t="s">
        <v>145</v>
      </c>
      <c r="E225" s="245" t="s">
        <v>21</v>
      </c>
      <c r="F225" s="246" t="s">
        <v>82</v>
      </c>
      <c r="G225" s="244"/>
      <c r="H225" s="247">
        <v>2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AT225" s="253" t="s">
        <v>145</v>
      </c>
      <c r="AU225" s="253" t="s">
        <v>82</v>
      </c>
      <c r="AV225" s="12" t="s">
        <v>82</v>
      </c>
      <c r="AW225" s="12" t="s">
        <v>36</v>
      </c>
      <c r="AX225" s="12" t="s">
        <v>80</v>
      </c>
      <c r="AY225" s="253" t="s">
        <v>136</v>
      </c>
    </row>
    <row r="226" s="10" customFormat="1" ht="29.88" customHeight="1">
      <c r="B226" s="204"/>
      <c r="C226" s="205"/>
      <c r="D226" s="206" t="s">
        <v>71</v>
      </c>
      <c r="E226" s="218" t="s">
        <v>351</v>
      </c>
      <c r="F226" s="218" t="s">
        <v>352</v>
      </c>
      <c r="G226" s="205"/>
      <c r="H226" s="205"/>
      <c r="I226" s="208"/>
      <c r="J226" s="219">
        <f>BK226</f>
        <v>0</v>
      </c>
      <c r="K226" s="205"/>
      <c r="L226" s="210"/>
      <c r="M226" s="211"/>
      <c r="N226" s="212"/>
      <c r="O226" s="212"/>
      <c r="P226" s="213">
        <f>SUM(P227:P233)</f>
        <v>0</v>
      </c>
      <c r="Q226" s="212"/>
      <c r="R226" s="213">
        <f>SUM(R227:R233)</f>
        <v>0</v>
      </c>
      <c r="S226" s="212"/>
      <c r="T226" s="214">
        <f>SUM(T227:T233)</f>
        <v>0</v>
      </c>
      <c r="AR226" s="215" t="s">
        <v>80</v>
      </c>
      <c r="AT226" s="216" t="s">
        <v>71</v>
      </c>
      <c r="AU226" s="216" t="s">
        <v>80</v>
      </c>
      <c r="AY226" s="215" t="s">
        <v>136</v>
      </c>
      <c r="BK226" s="217">
        <f>SUM(BK227:BK233)</f>
        <v>0</v>
      </c>
    </row>
    <row r="227" s="1" customFormat="1" ht="16.5" customHeight="1">
      <c r="B227" s="45"/>
      <c r="C227" s="220" t="s">
        <v>374</v>
      </c>
      <c r="D227" s="220" t="s">
        <v>138</v>
      </c>
      <c r="E227" s="221" t="s">
        <v>354</v>
      </c>
      <c r="F227" s="222" t="s">
        <v>355</v>
      </c>
      <c r="G227" s="223" t="s">
        <v>178</v>
      </c>
      <c r="H227" s="224">
        <v>35.761000000000003</v>
      </c>
      <c r="I227" s="225"/>
      <c r="J227" s="226">
        <f>ROUND(I227*H227,2)</f>
        <v>0</v>
      </c>
      <c r="K227" s="222" t="s">
        <v>142</v>
      </c>
      <c r="L227" s="71"/>
      <c r="M227" s="227" t="s">
        <v>21</v>
      </c>
      <c r="N227" s="228" t="s">
        <v>43</v>
      </c>
      <c r="O227" s="46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AR227" s="23" t="s">
        <v>143</v>
      </c>
      <c r="AT227" s="23" t="s">
        <v>138</v>
      </c>
      <c r="AU227" s="23" t="s">
        <v>82</v>
      </c>
      <c r="AY227" s="23" t="s">
        <v>136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23" t="s">
        <v>80</v>
      </c>
      <c r="BK227" s="231">
        <f>ROUND(I227*H227,2)</f>
        <v>0</v>
      </c>
      <c r="BL227" s="23" t="s">
        <v>143</v>
      </c>
      <c r="BM227" s="23" t="s">
        <v>552</v>
      </c>
    </row>
    <row r="228" s="1" customFormat="1" ht="16.5" customHeight="1">
      <c r="B228" s="45"/>
      <c r="C228" s="220" t="s">
        <v>381</v>
      </c>
      <c r="D228" s="220" t="s">
        <v>138</v>
      </c>
      <c r="E228" s="221" t="s">
        <v>358</v>
      </c>
      <c r="F228" s="222" t="s">
        <v>359</v>
      </c>
      <c r="G228" s="223" t="s">
        <v>178</v>
      </c>
      <c r="H228" s="224">
        <v>500.654</v>
      </c>
      <c r="I228" s="225"/>
      <c r="J228" s="226">
        <f>ROUND(I228*H228,2)</f>
        <v>0</v>
      </c>
      <c r="K228" s="222" t="s">
        <v>142</v>
      </c>
      <c r="L228" s="71"/>
      <c r="M228" s="227" t="s">
        <v>21</v>
      </c>
      <c r="N228" s="228" t="s">
        <v>43</v>
      </c>
      <c r="O228" s="46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AR228" s="23" t="s">
        <v>143</v>
      </c>
      <c r="AT228" s="23" t="s">
        <v>138</v>
      </c>
      <c r="AU228" s="23" t="s">
        <v>82</v>
      </c>
      <c r="AY228" s="23" t="s">
        <v>136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23" t="s">
        <v>80</v>
      </c>
      <c r="BK228" s="231">
        <f>ROUND(I228*H228,2)</f>
        <v>0</v>
      </c>
      <c r="BL228" s="23" t="s">
        <v>143</v>
      </c>
      <c r="BM228" s="23" t="s">
        <v>553</v>
      </c>
    </row>
    <row r="229" s="12" customFormat="1">
      <c r="B229" s="243"/>
      <c r="C229" s="244"/>
      <c r="D229" s="234" t="s">
        <v>145</v>
      </c>
      <c r="E229" s="245" t="s">
        <v>21</v>
      </c>
      <c r="F229" s="246" t="s">
        <v>554</v>
      </c>
      <c r="G229" s="244"/>
      <c r="H229" s="247">
        <v>500.654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AT229" s="253" t="s">
        <v>145</v>
      </c>
      <c r="AU229" s="253" t="s">
        <v>82</v>
      </c>
      <c r="AV229" s="12" t="s">
        <v>82</v>
      </c>
      <c r="AW229" s="12" t="s">
        <v>36</v>
      </c>
      <c r="AX229" s="12" t="s">
        <v>80</v>
      </c>
      <c r="AY229" s="253" t="s">
        <v>136</v>
      </c>
    </row>
    <row r="230" s="1" customFormat="1" ht="16.5" customHeight="1">
      <c r="B230" s="45"/>
      <c r="C230" s="220" t="s">
        <v>389</v>
      </c>
      <c r="D230" s="220" t="s">
        <v>138</v>
      </c>
      <c r="E230" s="221" t="s">
        <v>555</v>
      </c>
      <c r="F230" s="222" t="s">
        <v>556</v>
      </c>
      <c r="G230" s="223" t="s">
        <v>178</v>
      </c>
      <c r="H230" s="224">
        <v>35.761000000000003</v>
      </c>
      <c r="I230" s="225"/>
      <c r="J230" s="226">
        <f>ROUND(I230*H230,2)</f>
        <v>0</v>
      </c>
      <c r="K230" s="222" t="s">
        <v>142</v>
      </c>
      <c r="L230" s="71"/>
      <c r="M230" s="227" t="s">
        <v>21</v>
      </c>
      <c r="N230" s="228" t="s">
        <v>43</v>
      </c>
      <c r="O230" s="46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AR230" s="23" t="s">
        <v>143</v>
      </c>
      <c r="AT230" s="23" t="s">
        <v>138</v>
      </c>
      <c r="AU230" s="23" t="s">
        <v>82</v>
      </c>
      <c r="AY230" s="23" t="s">
        <v>136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23" t="s">
        <v>80</v>
      </c>
      <c r="BK230" s="231">
        <f>ROUND(I230*H230,2)</f>
        <v>0</v>
      </c>
      <c r="BL230" s="23" t="s">
        <v>143</v>
      </c>
      <c r="BM230" s="23" t="s">
        <v>557</v>
      </c>
    </row>
    <row r="231" s="1" customFormat="1" ht="25.5" customHeight="1">
      <c r="B231" s="45"/>
      <c r="C231" s="220" t="s">
        <v>395</v>
      </c>
      <c r="D231" s="220" t="s">
        <v>138</v>
      </c>
      <c r="E231" s="221" t="s">
        <v>367</v>
      </c>
      <c r="F231" s="222" t="s">
        <v>368</v>
      </c>
      <c r="G231" s="223" t="s">
        <v>178</v>
      </c>
      <c r="H231" s="224">
        <v>28.390999999999998</v>
      </c>
      <c r="I231" s="225"/>
      <c r="J231" s="226">
        <f>ROUND(I231*H231,2)</f>
        <v>0</v>
      </c>
      <c r="K231" s="222" t="s">
        <v>142</v>
      </c>
      <c r="L231" s="71"/>
      <c r="M231" s="227" t="s">
        <v>21</v>
      </c>
      <c r="N231" s="228" t="s">
        <v>43</v>
      </c>
      <c r="O231" s="46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AR231" s="23" t="s">
        <v>143</v>
      </c>
      <c r="AT231" s="23" t="s">
        <v>138</v>
      </c>
      <c r="AU231" s="23" t="s">
        <v>82</v>
      </c>
      <c r="AY231" s="23" t="s">
        <v>136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23" t="s">
        <v>80</v>
      </c>
      <c r="BK231" s="231">
        <f>ROUND(I231*H231,2)</f>
        <v>0</v>
      </c>
      <c r="BL231" s="23" t="s">
        <v>143</v>
      </c>
      <c r="BM231" s="23" t="s">
        <v>558</v>
      </c>
    </row>
    <row r="232" s="12" customFormat="1">
      <c r="B232" s="243"/>
      <c r="C232" s="244"/>
      <c r="D232" s="234" t="s">
        <v>145</v>
      </c>
      <c r="E232" s="245" t="s">
        <v>21</v>
      </c>
      <c r="F232" s="246" t="s">
        <v>559</v>
      </c>
      <c r="G232" s="244"/>
      <c r="H232" s="247">
        <v>28.390999999999998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AT232" s="253" t="s">
        <v>145</v>
      </c>
      <c r="AU232" s="253" t="s">
        <v>82</v>
      </c>
      <c r="AV232" s="12" t="s">
        <v>82</v>
      </c>
      <c r="AW232" s="12" t="s">
        <v>36</v>
      </c>
      <c r="AX232" s="12" t="s">
        <v>80</v>
      </c>
      <c r="AY232" s="253" t="s">
        <v>136</v>
      </c>
    </row>
    <row r="233" s="1" customFormat="1" ht="25.5" customHeight="1">
      <c r="B233" s="45"/>
      <c r="C233" s="220" t="s">
        <v>402</v>
      </c>
      <c r="D233" s="220" t="s">
        <v>138</v>
      </c>
      <c r="E233" s="221" t="s">
        <v>371</v>
      </c>
      <c r="F233" s="222" t="s">
        <v>560</v>
      </c>
      <c r="G233" s="223" t="s">
        <v>178</v>
      </c>
      <c r="H233" s="224">
        <v>7.3700000000000001</v>
      </c>
      <c r="I233" s="225"/>
      <c r="J233" s="226">
        <f>ROUND(I233*H233,2)</f>
        <v>0</v>
      </c>
      <c r="K233" s="222" t="s">
        <v>142</v>
      </c>
      <c r="L233" s="71"/>
      <c r="M233" s="227" t="s">
        <v>21</v>
      </c>
      <c r="N233" s="228" t="s">
        <v>43</v>
      </c>
      <c r="O233" s="46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AR233" s="23" t="s">
        <v>143</v>
      </c>
      <c r="AT233" s="23" t="s">
        <v>138</v>
      </c>
      <c r="AU233" s="23" t="s">
        <v>82</v>
      </c>
      <c r="AY233" s="23" t="s">
        <v>136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23" t="s">
        <v>80</v>
      </c>
      <c r="BK233" s="231">
        <f>ROUND(I233*H233,2)</f>
        <v>0</v>
      </c>
      <c r="BL233" s="23" t="s">
        <v>143</v>
      </c>
      <c r="BM233" s="23" t="s">
        <v>561</v>
      </c>
    </row>
    <row r="234" s="10" customFormat="1" ht="29.88" customHeight="1">
      <c r="B234" s="204"/>
      <c r="C234" s="205"/>
      <c r="D234" s="206" t="s">
        <v>71</v>
      </c>
      <c r="E234" s="218" t="s">
        <v>379</v>
      </c>
      <c r="F234" s="218" t="s">
        <v>380</v>
      </c>
      <c r="G234" s="205"/>
      <c r="H234" s="205"/>
      <c r="I234" s="208"/>
      <c r="J234" s="219">
        <f>BK234</f>
        <v>0</v>
      </c>
      <c r="K234" s="205"/>
      <c r="L234" s="210"/>
      <c r="M234" s="211"/>
      <c r="N234" s="212"/>
      <c r="O234" s="212"/>
      <c r="P234" s="213">
        <f>P235</f>
        <v>0</v>
      </c>
      <c r="Q234" s="212"/>
      <c r="R234" s="213">
        <f>R235</f>
        <v>0</v>
      </c>
      <c r="S234" s="212"/>
      <c r="T234" s="214">
        <f>T235</f>
        <v>0</v>
      </c>
      <c r="AR234" s="215" t="s">
        <v>80</v>
      </c>
      <c r="AT234" s="216" t="s">
        <v>71</v>
      </c>
      <c r="AU234" s="216" t="s">
        <v>80</v>
      </c>
      <c r="AY234" s="215" t="s">
        <v>136</v>
      </c>
      <c r="BK234" s="217">
        <f>BK235</f>
        <v>0</v>
      </c>
    </row>
    <row r="235" s="1" customFormat="1" ht="25.5" customHeight="1">
      <c r="B235" s="45"/>
      <c r="C235" s="220" t="s">
        <v>408</v>
      </c>
      <c r="D235" s="220" t="s">
        <v>138</v>
      </c>
      <c r="E235" s="221" t="s">
        <v>382</v>
      </c>
      <c r="F235" s="222" t="s">
        <v>383</v>
      </c>
      <c r="G235" s="223" t="s">
        <v>178</v>
      </c>
      <c r="H235" s="224">
        <v>21.065000000000001</v>
      </c>
      <c r="I235" s="225"/>
      <c r="J235" s="226">
        <f>ROUND(I235*H235,2)</f>
        <v>0</v>
      </c>
      <c r="K235" s="222" t="s">
        <v>142</v>
      </c>
      <c r="L235" s="71"/>
      <c r="M235" s="227" t="s">
        <v>21</v>
      </c>
      <c r="N235" s="277" t="s">
        <v>43</v>
      </c>
      <c r="O235" s="278"/>
      <c r="P235" s="279">
        <f>O235*H235</f>
        <v>0</v>
      </c>
      <c r="Q235" s="279">
        <v>0</v>
      </c>
      <c r="R235" s="279">
        <f>Q235*H235</f>
        <v>0</v>
      </c>
      <c r="S235" s="279">
        <v>0</v>
      </c>
      <c r="T235" s="280">
        <f>S235*H235</f>
        <v>0</v>
      </c>
      <c r="AR235" s="23" t="s">
        <v>143</v>
      </c>
      <c r="AT235" s="23" t="s">
        <v>138</v>
      </c>
      <c r="AU235" s="23" t="s">
        <v>82</v>
      </c>
      <c r="AY235" s="23" t="s">
        <v>136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23" t="s">
        <v>80</v>
      </c>
      <c r="BK235" s="231">
        <f>ROUND(I235*H235,2)</f>
        <v>0</v>
      </c>
      <c r="BL235" s="23" t="s">
        <v>143</v>
      </c>
      <c r="BM235" s="23" t="s">
        <v>562</v>
      </c>
    </row>
    <row r="236" s="1" customFormat="1" ht="6.96" customHeight="1">
      <c r="B236" s="66"/>
      <c r="C236" s="67"/>
      <c r="D236" s="67"/>
      <c r="E236" s="67"/>
      <c r="F236" s="67"/>
      <c r="G236" s="67"/>
      <c r="H236" s="67"/>
      <c r="I236" s="165"/>
      <c r="J236" s="67"/>
      <c r="K236" s="67"/>
      <c r="L236" s="71"/>
    </row>
  </sheetData>
  <sheetProtection sheet="1" autoFilter="0" formatColumns="0" formatRows="0" objects="1" scenarios="1" spinCount="100000" saltValue="G137fokRs1jGa+5QlfnVQfzfi4ouw8tft9IePWdFSljSSh/QEdTedfoSzY3leIbP8oWNW+jYhB9RCdcngtojMA==" hashValue="Jmj2r3BGDzc3J5MuOrSQ5qyS5WEE67BWxqxkd7yNg43TPXMEL+pg7iLx0q2b+QhfRWehJDgO91uUEqRGd7yOAA==" algorithmName="SHA-512" password="CC35"/>
  <autoFilter ref="C83:K235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95</v>
      </c>
      <c r="G1" s="138" t="s">
        <v>96</v>
      </c>
      <c r="H1" s="138"/>
      <c r="I1" s="139"/>
      <c r="J1" s="138" t="s">
        <v>97</v>
      </c>
      <c r="K1" s="137" t="s">
        <v>98</v>
      </c>
      <c r="L1" s="138" t="s">
        <v>99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88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82</v>
      </c>
    </row>
    <row r="4" ht="36.96" customHeight="1">
      <c r="B4" s="27"/>
      <c r="C4" s="28"/>
      <c r="D4" s="29" t="s">
        <v>100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VD Karolinka, oprava asf. povrchu přístupové komunikace a areálu domku hrázného - II. etapa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101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563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14. 11. 2018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>Povodí Moravy a.s.</v>
      </c>
      <c r="F15" s="46"/>
      <c r="G15" s="46"/>
      <c r="H15" s="46"/>
      <c r="I15" s="145" t="s">
        <v>30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38</v>
      </c>
      <c r="E27" s="46"/>
      <c r="F27" s="46"/>
      <c r="G27" s="46"/>
      <c r="H27" s="46"/>
      <c r="I27" s="143"/>
      <c r="J27" s="154">
        <f>ROUND(J83,2)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5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6">
        <f>ROUND(SUM(BE83:BE138), 2)</f>
        <v>0</v>
      </c>
      <c r="G30" s="46"/>
      <c r="H30" s="46"/>
      <c r="I30" s="157">
        <v>0.20999999999999999</v>
      </c>
      <c r="J30" s="156">
        <f>ROUND(ROUND((SUM(BE83:BE138)),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6">
        <f>ROUND(SUM(BF83:BF138), 2)</f>
        <v>0</v>
      </c>
      <c r="G31" s="46"/>
      <c r="H31" s="46"/>
      <c r="I31" s="157">
        <v>0.14999999999999999</v>
      </c>
      <c r="J31" s="156">
        <f>ROUND(ROUND((SUM(BF83:BF138)),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6">
        <f>ROUND(SUM(BG83:BG138),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6">
        <f>ROUND(SUM(BH83:BH138),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6">
        <f>ROUND(SUM(BI83:BI138),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48</v>
      </c>
      <c r="E36" s="97"/>
      <c r="F36" s="97"/>
      <c r="G36" s="160" t="s">
        <v>49</v>
      </c>
      <c r="H36" s="161" t="s">
        <v>50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VD Karolinka, oprava asf. povrchu přístupové komunikace a areálu domku hrázného - II. etapa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101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03.1 - Vjezdová brána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Karolinka</v>
      </c>
      <c r="G49" s="46"/>
      <c r="H49" s="46"/>
      <c r="I49" s="145" t="s">
        <v>25</v>
      </c>
      <c r="J49" s="146" t="str">
        <f>IF(J12="","",J12)</f>
        <v>14. 11. 2018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Povodí Moravy a.s.</v>
      </c>
      <c r="G51" s="46"/>
      <c r="H51" s="46"/>
      <c r="I51" s="145" t="s">
        <v>33</v>
      </c>
      <c r="J51" s="43" t="str">
        <f>E21</f>
        <v>Dopravní projektování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104</v>
      </c>
      <c r="D54" s="158"/>
      <c r="E54" s="158"/>
      <c r="F54" s="158"/>
      <c r="G54" s="158"/>
      <c r="H54" s="158"/>
      <c r="I54" s="172"/>
      <c r="J54" s="173" t="s">
        <v>105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106</v>
      </c>
      <c r="D56" s="46"/>
      <c r="E56" s="46"/>
      <c r="F56" s="46"/>
      <c r="G56" s="46"/>
      <c r="H56" s="46"/>
      <c r="I56" s="143"/>
      <c r="J56" s="154">
        <f>J83</f>
        <v>0</v>
      </c>
      <c r="K56" s="50"/>
      <c r="AU56" s="23" t="s">
        <v>107</v>
      </c>
    </row>
    <row r="57" s="7" customFormat="1" ht="24.96" customHeight="1">
      <c r="B57" s="176"/>
      <c r="C57" s="177"/>
      <c r="D57" s="178" t="s">
        <v>108</v>
      </c>
      <c r="E57" s="179"/>
      <c r="F57" s="179"/>
      <c r="G57" s="179"/>
      <c r="H57" s="179"/>
      <c r="I57" s="180"/>
      <c r="J57" s="181">
        <f>J84</f>
        <v>0</v>
      </c>
      <c r="K57" s="182"/>
    </row>
    <row r="58" s="8" customFormat="1" ht="19.92" customHeight="1">
      <c r="B58" s="183"/>
      <c r="C58" s="184"/>
      <c r="D58" s="185" t="s">
        <v>109</v>
      </c>
      <c r="E58" s="186"/>
      <c r="F58" s="186"/>
      <c r="G58" s="186"/>
      <c r="H58" s="186"/>
      <c r="I58" s="187"/>
      <c r="J58" s="188">
        <f>J85</f>
        <v>0</v>
      </c>
      <c r="K58" s="189"/>
    </row>
    <row r="59" s="8" customFormat="1" ht="19.92" customHeight="1">
      <c r="B59" s="183"/>
      <c r="C59" s="184"/>
      <c r="D59" s="185" t="s">
        <v>110</v>
      </c>
      <c r="E59" s="186"/>
      <c r="F59" s="186"/>
      <c r="G59" s="186"/>
      <c r="H59" s="186"/>
      <c r="I59" s="187"/>
      <c r="J59" s="188">
        <f>J95</f>
        <v>0</v>
      </c>
      <c r="K59" s="189"/>
    </row>
    <row r="60" s="8" customFormat="1" ht="19.92" customHeight="1">
      <c r="B60" s="183"/>
      <c r="C60" s="184"/>
      <c r="D60" s="185" t="s">
        <v>116</v>
      </c>
      <c r="E60" s="186"/>
      <c r="F60" s="186"/>
      <c r="G60" s="186"/>
      <c r="H60" s="186"/>
      <c r="I60" s="187"/>
      <c r="J60" s="188">
        <f>J108</f>
        <v>0</v>
      </c>
      <c r="K60" s="189"/>
    </row>
    <row r="61" s="7" customFormat="1" ht="24.96" customHeight="1">
      <c r="B61" s="176"/>
      <c r="C61" s="177"/>
      <c r="D61" s="178" t="s">
        <v>117</v>
      </c>
      <c r="E61" s="179"/>
      <c r="F61" s="179"/>
      <c r="G61" s="179"/>
      <c r="H61" s="179"/>
      <c r="I61" s="180"/>
      <c r="J61" s="181">
        <f>J110</f>
        <v>0</v>
      </c>
      <c r="K61" s="182"/>
    </row>
    <row r="62" s="8" customFormat="1" ht="19.92" customHeight="1">
      <c r="B62" s="183"/>
      <c r="C62" s="184"/>
      <c r="D62" s="185" t="s">
        <v>564</v>
      </c>
      <c r="E62" s="186"/>
      <c r="F62" s="186"/>
      <c r="G62" s="186"/>
      <c r="H62" s="186"/>
      <c r="I62" s="187"/>
      <c r="J62" s="188">
        <f>J111</f>
        <v>0</v>
      </c>
      <c r="K62" s="189"/>
    </row>
    <row r="63" s="8" customFormat="1" ht="19.92" customHeight="1">
      <c r="B63" s="183"/>
      <c r="C63" s="184"/>
      <c r="D63" s="185" t="s">
        <v>119</v>
      </c>
      <c r="E63" s="186"/>
      <c r="F63" s="186"/>
      <c r="G63" s="186"/>
      <c r="H63" s="186"/>
      <c r="I63" s="187"/>
      <c r="J63" s="188">
        <f>J116</f>
        <v>0</v>
      </c>
      <c r="K63" s="189"/>
    </row>
    <row r="64" s="1" customFormat="1" ht="21.84" customHeight="1">
      <c r="B64" s="45"/>
      <c r="C64" s="46"/>
      <c r="D64" s="46"/>
      <c r="E64" s="46"/>
      <c r="F64" s="46"/>
      <c r="G64" s="46"/>
      <c r="H64" s="46"/>
      <c r="I64" s="143"/>
      <c r="J64" s="46"/>
      <c r="K64" s="50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65"/>
      <c r="J65" s="67"/>
      <c r="K65" s="68"/>
    </row>
    <row r="69" s="1" customFormat="1" ht="6.96" customHeight="1">
      <c r="B69" s="69"/>
      <c r="C69" s="70"/>
      <c r="D69" s="70"/>
      <c r="E69" s="70"/>
      <c r="F69" s="70"/>
      <c r="G69" s="70"/>
      <c r="H69" s="70"/>
      <c r="I69" s="168"/>
      <c r="J69" s="70"/>
      <c r="K69" s="70"/>
      <c r="L69" s="71"/>
    </row>
    <row r="70" s="1" customFormat="1" ht="36.96" customHeight="1">
      <c r="B70" s="45"/>
      <c r="C70" s="72" t="s">
        <v>120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5" t="s">
        <v>18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6.5" customHeight="1">
      <c r="B73" s="45"/>
      <c r="C73" s="73"/>
      <c r="D73" s="73"/>
      <c r="E73" s="191" t="str">
        <f>E7</f>
        <v>VD Karolinka, oprava asf. povrchu přístupové komunikace a areálu domku hrázného - II. etapa</v>
      </c>
      <c r="F73" s="75"/>
      <c r="G73" s="75"/>
      <c r="H73" s="75"/>
      <c r="I73" s="190"/>
      <c r="J73" s="73"/>
      <c r="K73" s="73"/>
      <c r="L73" s="71"/>
    </row>
    <row r="74" s="1" customFormat="1" ht="14.4" customHeight="1">
      <c r="B74" s="45"/>
      <c r="C74" s="75" t="s">
        <v>101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7.25" customHeight="1">
      <c r="B75" s="45"/>
      <c r="C75" s="73"/>
      <c r="D75" s="73"/>
      <c r="E75" s="81" t="str">
        <f>E9</f>
        <v>SO 03.1 - Vjezdová brána</v>
      </c>
      <c r="F75" s="73"/>
      <c r="G75" s="73"/>
      <c r="H75" s="73"/>
      <c r="I75" s="190"/>
      <c r="J75" s="73"/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8" customHeight="1">
      <c r="B77" s="45"/>
      <c r="C77" s="75" t="s">
        <v>23</v>
      </c>
      <c r="D77" s="73"/>
      <c r="E77" s="73"/>
      <c r="F77" s="192" t="str">
        <f>F12</f>
        <v>Karolinka</v>
      </c>
      <c r="G77" s="73"/>
      <c r="H77" s="73"/>
      <c r="I77" s="193" t="s">
        <v>25</v>
      </c>
      <c r="J77" s="84" t="str">
        <f>IF(J12="","",J12)</f>
        <v>14. 11. 2018</v>
      </c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>
      <c r="B79" s="45"/>
      <c r="C79" s="75" t="s">
        <v>27</v>
      </c>
      <c r="D79" s="73"/>
      <c r="E79" s="73"/>
      <c r="F79" s="192" t="str">
        <f>E15</f>
        <v>Povodí Moravy a.s.</v>
      </c>
      <c r="G79" s="73"/>
      <c r="H79" s="73"/>
      <c r="I79" s="193" t="s">
        <v>33</v>
      </c>
      <c r="J79" s="192" t="str">
        <f>E21</f>
        <v>Dopravní projektování s.r.o.</v>
      </c>
      <c r="K79" s="73"/>
      <c r="L79" s="71"/>
    </row>
    <row r="80" s="1" customFormat="1" ht="14.4" customHeight="1">
      <c r="B80" s="45"/>
      <c r="C80" s="75" t="s">
        <v>31</v>
      </c>
      <c r="D80" s="73"/>
      <c r="E80" s="73"/>
      <c r="F80" s="192" t="str">
        <f>IF(E18="","",E18)</f>
        <v/>
      </c>
      <c r="G80" s="73"/>
      <c r="H80" s="73"/>
      <c r="I80" s="190"/>
      <c r="J80" s="73"/>
      <c r="K80" s="73"/>
      <c r="L80" s="71"/>
    </row>
    <row r="81" s="1" customFormat="1" ht="10.32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9" customFormat="1" ht="29.28" customHeight="1">
      <c r="B82" s="194"/>
      <c r="C82" s="195" t="s">
        <v>121</v>
      </c>
      <c r="D82" s="196" t="s">
        <v>57</v>
      </c>
      <c r="E82" s="196" t="s">
        <v>53</v>
      </c>
      <c r="F82" s="196" t="s">
        <v>122</v>
      </c>
      <c r="G82" s="196" t="s">
        <v>123</v>
      </c>
      <c r="H82" s="196" t="s">
        <v>124</v>
      </c>
      <c r="I82" s="197" t="s">
        <v>125</v>
      </c>
      <c r="J82" s="196" t="s">
        <v>105</v>
      </c>
      <c r="K82" s="198" t="s">
        <v>126</v>
      </c>
      <c r="L82" s="199"/>
      <c r="M82" s="101" t="s">
        <v>127</v>
      </c>
      <c r="N82" s="102" t="s">
        <v>42</v>
      </c>
      <c r="O82" s="102" t="s">
        <v>128</v>
      </c>
      <c r="P82" s="102" t="s">
        <v>129</v>
      </c>
      <c r="Q82" s="102" t="s">
        <v>130</v>
      </c>
      <c r="R82" s="102" t="s">
        <v>131</v>
      </c>
      <c r="S82" s="102" t="s">
        <v>132</v>
      </c>
      <c r="T82" s="103" t="s">
        <v>133</v>
      </c>
    </row>
    <row r="83" s="1" customFormat="1" ht="29.28" customHeight="1">
      <c r="B83" s="45"/>
      <c r="C83" s="107" t="s">
        <v>106</v>
      </c>
      <c r="D83" s="73"/>
      <c r="E83" s="73"/>
      <c r="F83" s="73"/>
      <c r="G83" s="73"/>
      <c r="H83" s="73"/>
      <c r="I83" s="190"/>
      <c r="J83" s="200">
        <f>BK83</f>
        <v>0</v>
      </c>
      <c r="K83" s="73"/>
      <c r="L83" s="71"/>
      <c r="M83" s="104"/>
      <c r="N83" s="105"/>
      <c r="O83" s="105"/>
      <c r="P83" s="201">
        <f>P84+P110</f>
        <v>0</v>
      </c>
      <c r="Q83" s="105"/>
      <c r="R83" s="201">
        <f>R84+R110</f>
        <v>3.7851812199999997</v>
      </c>
      <c r="S83" s="105"/>
      <c r="T83" s="202">
        <f>T84+T110</f>
        <v>0</v>
      </c>
      <c r="AT83" s="23" t="s">
        <v>71</v>
      </c>
      <c r="AU83" s="23" t="s">
        <v>107</v>
      </c>
      <c r="BK83" s="203">
        <f>BK84+BK110</f>
        <v>0</v>
      </c>
    </row>
    <row r="84" s="10" customFormat="1" ht="37.44001" customHeight="1">
      <c r="B84" s="204"/>
      <c r="C84" s="205"/>
      <c r="D84" s="206" t="s">
        <v>71</v>
      </c>
      <c r="E84" s="207" t="s">
        <v>134</v>
      </c>
      <c r="F84" s="207" t="s">
        <v>135</v>
      </c>
      <c r="G84" s="205"/>
      <c r="H84" s="205"/>
      <c r="I84" s="208"/>
      <c r="J84" s="209">
        <f>BK84</f>
        <v>0</v>
      </c>
      <c r="K84" s="205"/>
      <c r="L84" s="210"/>
      <c r="M84" s="211"/>
      <c r="N84" s="212"/>
      <c r="O84" s="212"/>
      <c r="P84" s="213">
        <f>P85+P95+P108</f>
        <v>0</v>
      </c>
      <c r="Q84" s="212"/>
      <c r="R84" s="213">
        <f>R85+R95+R108</f>
        <v>3.5351812199999997</v>
      </c>
      <c r="S84" s="212"/>
      <c r="T84" s="214">
        <f>T85+T95+T108</f>
        <v>0</v>
      </c>
      <c r="AR84" s="215" t="s">
        <v>80</v>
      </c>
      <c r="AT84" s="216" t="s">
        <v>71</v>
      </c>
      <c r="AU84" s="216" t="s">
        <v>72</v>
      </c>
      <c r="AY84" s="215" t="s">
        <v>136</v>
      </c>
      <c r="BK84" s="217">
        <f>BK85+BK95+BK108</f>
        <v>0</v>
      </c>
    </row>
    <row r="85" s="10" customFormat="1" ht="19.92" customHeight="1">
      <c r="B85" s="204"/>
      <c r="C85" s="205"/>
      <c r="D85" s="206" t="s">
        <v>71</v>
      </c>
      <c r="E85" s="218" t="s">
        <v>80</v>
      </c>
      <c r="F85" s="218" t="s">
        <v>137</v>
      </c>
      <c r="G85" s="205"/>
      <c r="H85" s="205"/>
      <c r="I85" s="208"/>
      <c r="J85" s="219">
        <f>BK85</f>
        <v>0</v>
      </c>
      <c r="K85" s="205"/>
      <c r="L85" s="210"/>
      <c r="M85" s="211"/>
      <c r="N85" s="212"/>
      <c r="O85" s="212"/>
      <c r="P85" s="213">
        <f>SUM(P86:P94)</f>
        <v>0</v>
      </c>
      <c r="Q85" s="212"/>
      <c r="R85" s="213">
        <f>SUM(R86:R94)</f>
        <v>0</v>
      </c>
      <c r="S85" s="212"/>
      <c r="T85" s="214">
        <f>SUM(T86:T94)</f>
        <v>0</v>
      </c>
      <c r="AR85" s="215" t="s">
        <v>80</v>
      </c>
      <c r="AT85" s="216" t="s">
        <v>71</v>
      </c>
      <c r="AU85" s="216" t="s">
        <v>80</v>
      </c>
      <c r="AY85" s="215" t="s">
        <v>136</v>
      </c>
      <c r="BK85" s="217">
        <f>SUM(BK86:BK94)</f>
        <v>0</v>
      </c>
    </row>
    <row r="86" s="1" customFormat="1" ht="16.5" customHeight="1">
      <c r="B86" s="45"/>
      <c r="C86" s="220" t="s">
        <v>80</v>
      </c>
      <c r="D86" s="220" t="s">
        <v>138</v>
      </c>
      <c r="E86" s="221" t="s">
        <v>565</v>
      </c>
      <c r="F86" s="222" t="s">
        <v>566</v>
      </c>
      <c r="G86" s="223" t="s">
        <v>161</v>
      </c>
      <c r="H86" s="224">
        <v>1.446</v>
      </c>
      <c r="I86" s="225"/>
      <c r="J86" s="226">
        <f>ROUND(I86*H86,2)</f>
        <v>0</v>
      </c>
      <c r="K86" s="222" t="s">
        <v>142</v>
      </c>
      <c r="L86" s="71"/>
      <c r="M86" s="227" t="s">
        <v>21</v>
      </c>
      <c r="N86" s="228" t="s">
        <v>43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" t="s">
        <v>143</v>
      </c>
      <c r="AT86" s="23" t="s">
        <v>138</v>
      </c>
      <c r="AU86" s="23" t="s">
        <v>82</v>
      </c>
      <c r="AY86" s="23" t="s">
        <v>136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80</v>
      </c>
      <c r="BK86" s="231">
        <f>ROUND(I86*H86,2)</f>
        <v>0</v>
      </c>
      <c r="BL86" s="23" t="s">
        <v>143</v>
      </c>
      <c r="BM86" s="23" t="s">
        <v>567</v>
      </c>
    </row>
    <row r="87" s="11" customFormat="1">
      <c r="B87" s="232"/>
      <c r="C87" s="233"/>
      <c r="D87" s="234" t="s">
        <v>145</v>
      </c>
      <c r="E87" s="235" t="s">
        <v>21</v>
      </c>
      <c r="F87" s="236" t="s">
        <v>568</v>
      </c>
      <c r="G87" s="233"/>
      <c r="H87" s="235" t="s">
        <v>21</v>
      </c>
      <c r="I87" s="237"/>
      <c r="J87" s="233"/>
      <c r="K87" s="233"/>
      <c r="L87" s="238"/>
      <c r="M87" s="239"/>
      <c r="N87" s="240"/>
      <c r="O87" s="240"/>
      <c r="P87" s="240"/>
      <c r="Q87" s="240"/>
      <c r="R87" s="240"/>
      <c r="S87" s="240"/>
      <c r="T87" s="241"/>
      <c r="AT87" s="242" t="s">
        <v>145</v>
      </c>
      <c r="AU87" s="242" t="s">
        <v>82</v>
      </c>
      <c r="AV87" s="11" t="s">
        <v>80</v>
      </c>
      <c r="AW87" s="11" t="s">
        <v>36</v>
      </c>
      <c r="AX87" s="11" t="s">
        <v>72</v>
      </c>
      <c r="AY87" s="242" t="s">
        <v>136</v>
      </c>
    </row>
    <row r="88" s="12" customFormat="1">
      <c r="B88" s="243"/>
      <c r="C88" s="244"/>
      <c r="D88" s="234" t="s">
        <v>145</v>
      </c>
      <c r="E88" s="245" t="s">
        <v>21</v>
      </c>
      <c r="F88" s="246" t="s">
        <v>569</v>
      </c>
      <c r="G88" s="244"/>
      <c r="H88" s="247">
        <v>1.446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AT88" s="253" t="s">
        <v>145</v>
      </c>
      <c r="AU88" s="253" t="s">
        <v>82</v>
      </c>
      <c r="AV88" s="12" t="s">
        <v>82</v>
      </c>
      <c r="AW88" s="12" t="s">
        <v>36</v>
      </c>
      <c r="AX88" s="12" t="s">
        <v>80</v>
      </c>
      <c r="AY88" s="253" t="s">
        <v>136</v>
      </c>
    </row>
    <row r="89" s="1" customFormat="1" ht="16.5" customHeight="1">
      <c r="B89" s="45"/>
      <c r="C89" s="220" t="s">
        <v>82</v>
      </c>
      <c r="D89" s="220" t="s">
        <v>138</v>
      </c>
      <c r="E89" s="221" t="s">
        <v>165</v>
      </c>
      <c r="F89" s="222" t="s">
        <v>166</v>
      </c>
      <c r="G89" s="223" t="s">
        <v>161</v>
      </c>
      <c r="H89" s="224">
        <v>1.446</v>
      </c>
      <c r="I89" s="225"/>
      <c r="J89" s="226">
        <f>ROUND(I89*H89,2)</f>
        <v>0</v>
      </c>
      <c r="K89" s="222" t="s">
        <v>142</v>
      </c>
      <c r="L89" s="71"/>
      <c r="M89" s="227" t="s">
        <v>21</v>
      </c>
      <c r="N89" s="228" t="s">
        <v>43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143</v>
      </c>
      <c r="AT89" s="23" t="s">
        <v>138</v>
      </c>
      <c r="AU89" s="23" t="s">
        <v>82</v>
      </c>
      <c r="AY89" s="23" t="s">
        <v>136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80</v>
      </c>
      <c r="BK89" s="231">
        <f>ROUND(I89*H89,2)</f>
        <v>0</v>
      </c>
      <c r="BL89" s="23" t="s">
        <v>143</v>
      </c>
      <c r="BM89" s="23" t="s">
        <v>570</v>
      </c>
    </row>
    <row r="90" s="12" customFormat="1">
      <c r="B90" s="243"/>
      <c r="C90" s="244"/>
      <c r="D90" s="234" t="s">
        <v>145</v>
      </c>
      <c r="E90" s="245" t="s">
        <v>21</v>
      </c>
      <c r="F90" s="246" t="s">
        <v>571</v>
      </c>
      <c r="G90" s="244"/>
      <c r="H90" s="247">
        <v>1.446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AT90" s="253" t="s">
        <v>145</v>
      </c>
      <c r="AU90" s="253" t="s">
        <v>82</v>
      </c>
      <c r="AV90" s="12" t="s">
        <v>82</v>
      </c>
      <c r="AW90" s="12" t="s">
        <v>36</v>
      </c>
      <c r="AX90" s="12" t="s">
        <v>80</v>
      </c>
      <c r="AY90" s="253" t="s">
        <v>136</v>
      </c>
    </row>
    <row r="91" s="1" customFormat="1" ht="25.5" customHeight="1">
      <c r="B91" s="45"/>
      <c r="C91" s="220" t="s">
        <v>153</v>
      </c>
      <c r="D91" s="220" t="s">
        <v>138</v>
      </c>
      <c r="E91" s="221" t="s">
        <v>171</v>
      </c>
      <c r="F91" s="222" t="s">
        <v>172</v>
      </c>
      <c r="G91" s="223" t="s">
        <v>161</v>
      </c>
      <c r="H91" s="224">
        <v>7.2300000000000004</v>
      </c>
      <c r="I91" s="225"/>
      <c r="J91" s="226">
        <f>ROUND(I91*H91,2)</f>
        <v>0</v>
      </c>
      <c r="K91" s="222" t="s">
        <v>142</v>
      </c>
      <c r="L91" s="71"/>
      <c r="M91" s="227" t="s">
        <v>21</v>
      </c>
      <c r="N91" s="228" t="s">
        <v>43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143</v>
      </c>
      <c r="AT91" s="23" t="s">
        <v>138</v>
      </c>
      <c r="AU91" s="23" t="s">
        <v>82</v>
      </c>
      <c r="AY91" s="23" t="s">
        <v>136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80</v>
      </c>
      <c r="BK91" s="231">
        <f>ROUND(I91*H91,2)</f>
        <v>0</v>
      </c>
      <c r="BL91" s="23" t="s">
        <v>143</v>
      </c>
      <c r="BM91" s="23" t="s">
        <v>572</v>
      </c>
    </row>
    <row r="92" s="12" customFormat="1">
      <c r="B92" s="243"/>
      <c r="C92" s="244"/>
      <c r="D92" s="234" t="s">
        <v>145</v>
      </c>
      <c r="E92" s="245" t="s">
        <v>21</v>
      </c>
      <c r="F92" s="246" t="s">
        <v>573</v>
      </c>
      <c r="G92" s="244"/>
      <c r="H92" s="247">
        <v>7.2300000000000004</v>
      </c>
      <c r="I92" s="248"/>
      <c r="J92" s="244"/>
      <c r="K92" s="244"/>
      <c r="L92" s="249"/>
      <c r="M92" s="250"/>
      <c r="N92" s="251"/>
      <c r="O92" s="251"/>
      <c r="P92" s="251"/>
      <c r="Q92" s="251"/>
      <c r="R92" s="251"/>
      <c r="S92" s="251"/>
      <c r="T92" s="252"/>
      <c r="AT92" s="253" t="s">
        <v>145</v>
      </c>
      <c r="AU92" s="253" t="s">
        <v>82</v>
      </c>
      <c r="AV92" s="12" t="s">
        <v>82</v>
      </c>
      <c r="AW92" s="12" t="s">
        <v>36</v>
      </c>
      <c r="AX92" s="12" t="s">
        <v>80</v>
      </c>
      <c r="AY92" s="253" t="s">
        <v>136</v>
      </c>
    </row>
    <row r="93" s="1" customFormat="1" ht="16.5" customHeight="1">
      <c r="B93" s="45"/>
      <c r="C93" s="220" t="s">
        <v>143</v>
      </c>
      <c r="D93" s="220" t="s">
        <v>138</v>
      </c>
      <c r="E93" s="221" t="s">
        <v>176</v>
      </c>
      <c r="F93" s="222" t="s">
        <v>177</v>
      </c>
      <c r="G93" s="223" t="s">
        <v>178</v>
      </c>
      <c r="H93" s="224">
        <v>2.6030000000000002</v>
      </c>
      <c r="I93" s="225"/>
      <c r="J93" s="226">
        <f>ROUND(I93*H93,2)</f>
        <v>0</v>
      </c>
      <c r="K93" s="222" t="s">
        <v>142</v>
      </c>
      <c r="L93" s="71"/>
      <c r="M93" s="227" t="s">
        <v>21</v>
      </c>
      <c r="N93" s="228" t="s">
        <v>43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143</v>
      </c>
      <c r="AT93" s="23" t="s">
        <v>138</v>
      </c>
      <c r="AU93" s="23" t="s">
        <v>82</v>
      </c>
      <c r="AY93" s="23" t="s">
        <v>136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80</v>
      </c>
      <c r="BK93" s="231">
        <f>ROUND(I93*H93,2)</f>
        <v>0</v>
      </c>
      <c r="BL93" s="23" t="s">
        <v>143</v>
      </c>
      <c r="BM93" s="23" t="s">
        <v>574</v>
      </c>
    </row>
    <row r="94" s="12" customFormat="1">
      <c r="B94" s="243"/>
      <c r="C94" s="244"/>
      <c r="D94" s="234" t="s">
        <v>145</v>
      </c>
      <c r="E94" s="245" t="s">
        <v>21</v>
      </c>
      <c r="F94" s="246" t="s">
        <v>575</v>
      </c>
      <c r="G94" s="244"/>
      <c r="H94" s="247">
        <v>2.6030000000000002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145</v>
      </c>
      <c r="AU94" s="253" t="s">
        <v>82</v>
      </c>
      <c r="AV94" s="12" t="s">
        <v>82</v>
      </c>
      <c r="AW94" s="12" t="s">
        <v>36</v>
      </c>
      <c r="AX94" s="12" t="s">
        <v>80</v>
      </c>
      <c r="AY94" s="253" t="s">
        <v>136</v>
      </c>
    </row>
    <row r="95" s="10" customFormat="1" ht="29.88" customHeight="1">
      <c r="B95" s="204"/>
      <c r="C95" s="205"/>
      <c r="D95" s="206" t="s">
        <v>71</v>
      </c>
      <c r="E95" s="218" t="s">
        <v>82</v>
      </c>
      <c r="F95" s="218" t="s">
        <v>237</v>
      </c>
      <c r="G95" s="205"/>
      <c r="H95" s="205"/>
      <c r="I95" s="208"/>
      <c r="J95" s="219">
        <f>BK95</f>
        <v>0</v>
      </c>
      <c r="K95" s="205"/>
      <c r="L95" s="210"/>
      <c r="M95" s="211"/>
      <c r="N95" s="212"/>
      <c r="O95" s="212"/>
      <c r="P95" s="213">
        <f>SUM(P96:P107)</f>
        <v>0</v>
      </c>
      <c r="Q95" s="212"/>
      <c r="R95" s="213">
        <f>SUM(R96:R107)</f>
        <v>3.5351812199999997</v>
      </c>
      <c r="S95" s="212"/>
      <c r="T95" s="214">
        <f>SUM(T96:T107)</f>
        <v>0</v>
      </c>
      <c r="AR95" s="215" t="s">
        <v>80</v>
      </c>
      <c r="AT95" s="216" t="s">
        <v>71</v>
      </c>
      <c r="AU95" s="216" t="s">
        <v>80</v>
      </c>
      <c r="AY95" s="215" t="s">
        <v>136</v>
      </c>
      <c r="BK95" s="217">
        <f>SUM(BK96:BK107)</f>
        <v>0</v>
      </c>
    </row>
    <row r="96" s="1" customFormat="1" ht="16.5" customHeight="1">
      <c r="B96" s="45"/>
      <c r="C96" s="220" t="s">
        <v>164</v>
      </c>
      <c r="D96" s="220" t="s">
        <v>138</v>
      </c>
      <c r="E96" s="221" t="s">
        <v>576</v>
      </c>
      <c r="F96" s="222" t="s">
        <v>577</v>
      </c>
      <c r="G96" s="223" t="s">
        <v>161</v>
      </c>
      <c r="H96" s="224">
        <v>1.125</v>
      </c>
      <c r="I96" s="225"/>
      <c r="J96" s="226">
        <f>ROUND(I96*H96,2)</f>
        <v>0</v>
      </c>
      <c r="K96" s="222" t="s">
        <v>142</v>
      </c>
      <c r="L96" s="71"/>
      <c r="M96" s="227" t="s">
        <v>21</v>
      </c>
      <c r="N96" s="228" t="s">
        <v>43</v>
      </c>
      <c r="O96" s="46"/>
      <c r="P96" s="229">
        <f>O96*H96</f>
        <v>0</v>
      </c>
      <c r="Q96" s="229">
        <v>2.45329</v>
      </c>
      <c r="R96" s="229">
        <f>Q96*H96</f>
        <v>2.7599512499999999</v>
      </c>
      <c r="S96" s="229">
        <v>0</v>
      </c>
      <c r="T96" s="230">
        <f>S96*H96</f>
        <v>0</v>
      </c>
      <c r="AR96" s="23" t="s">
        <v>143</v>
      </c>
      <c r="AT96" s="23" t="s">
        <v>138</v>
      </c>
      <c r="AU96" s="23" t="s">
        <v>82</v>
      </c>
      <c r="AY96" s="23" t="s">
        <v>136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80</v>
      </c>
      <c r="BK96" s="231">
        <f>ROUND(I96*H96,2)</f>
        <v>0</v>
      </c>
      <c r="BL96" s="23" t="s">
        <v>143</v>
      </c>
      <c r="BM96" s="23" t="s">
        <v>578</v>
      </c>
    </row>
    <row r="97" s="11" customFormat="1">
      <c r="B97" s="232"/>
      <c r="C97" s="233"/>
      <c r="D97" s="234" t="s">
        <v>145</v>
      </c>
      <c r="E97" s="235" t="s">
        <v>21</v>
      </c>
      <c r="F97" s="236" t="s">
        <v>568</v>
      </c>
      <c r="G97" s="233"/>
      <c r="H97" s="235" t="s">
        <v>21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145</v>
      </c>
      <c r="AU97" s="242" t="s">
        <v>82</v>
      </c>
      <c r="AV97" s="11" t="s">
        <v>80</v>
      </c>
      <c r="AW97" s="11" t="s">
        <v>36</v>
      </c>
      <c r="AX97" s="11" t="s">
        <v>72</v>
      </c>
      <c r="AY97" s="242" t="s">
        <v>136</v>
      </c>
    </row>
    <row r="98" s="12" customFormat="1">
      <c r="B98" s="243"/>
      <c r="C98" s="244"/>
      <c r="D98" s="234" t="s">
        <v>145</v>
      </c>
      <c r="E98" s="245" t="s">
        <v>21</v>
      </c>
      <c r="F98" s="246" t="s">
        <v>579</v>
      </c>
      <c r="G98" s="244"/>
      <c r="H98" s="247">
        <v>1.125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AT98" s="253" t="s">
        <v>145</v>
      </c>
      <c r="AU98" s="253" t="s">
        <v>82</v>
      </c>
      <c r="AV98" s="12" t="s">
        <v>82</v>
      </c>
      <c r="AW98" s="12" t="s">
        <v>36</v>
      </c>
      <c r="AX98" s="12" t="s">
        <v>80</v>
      </c>
      <c r="AY98" s="253" t="s">
        <v>136</v>
      </c>
    </row>
    <row r="99" s="1" customFormat="1" ht="16.5" customHeight="1">
      <c r="B99" s="45"/>
      <c r="C99" s="220" t="s">
        <v>170</v>
      </c>
      <c r="D99" s="220" t="s">
        <v>138</v>
      </c>
      <c r="E99" s="221" t="s">
        <v>580</v>
      </c>
      <c r="F99" s="222" t="s">
        <v>577</v>
      </c>
      <c r="G99" s="223" t="s">
        <v>161</v>
      </c>
      <c r="H99" s="224">
        <v>0.14299999999999999</v>
      </c>
      <c r="I99" s="225"/>
      <c r="J99" s="226">
        <f>ROUND(I99*H99,2)</f>
        <v>0</v>
      </c>
      <c r="K99" s="222" t="s">
        <v>21</v>
      </c>
      <c r="L99" s="71"/>
      <c r="M99" s="227" t="s">
        <v>21</v>
      </c>
      <c r="N99" s="228" t="s">
        <v>43</v>
      </c>
      <c r="O99" s="46"/>
      <c r="P99" s="229">
        <f>O99*H99</f>
        <v>0</v>
      </c>
      <c r="Q99" s="229">
        <v>2.45329</v>
      </c>
      <c r="R99" s="229">
        <f>Q99*H99</f>
        <v>0.35082046999999994</v>
      </c>
      <c r="S99" s="229">
        <v>0</v>
      </c>
      <c r="T99" s="230">
        <f>S99*H99</f>
        <v>0</v>
      </c>
      <c r="AR99" s="23" t="s">
        <v>143</v>
      </c>
      <c r="AT99" s="23" t="s">
        <v>138</v>
      </c>
      <c r="AU99" s="23" t="s">
        <v>82</v>
      </c>
      <c r="AY99" s="23" t="s">
        <v>136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80</v>
      </c>
      <c r="BK99" s="231">
        <f>ROUND(I99*H99,2)</f>
        <v>0</v>
      </c>
      <c r="BL99" s="23" t="s">
        <v>143</v>
      </c>
      <c r="BM99" s="23" t="s">
        <v>581</v>
      </c>
    </row>
    <row r="100" s="11" customFormat="1">
      <c r="B100" s="232"/>
      <c r="C100" s="233"/>
      <c r="D100" s="234" t="s">
        <v>145</v>
      </c>
      <c r="E100" s="235" t="s">
        <v>21</v>
      </c>
      <c r="F100" s="236" t="s">
        <v>568</v>
      </c>
      <c r="G100" s="233"/>
      <c r="H100" s="235" t="s">
        <v>21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AT100" s="242" t="s">
        <v>145</v>
      </c>
      <c r="AU100" s="242" t="s">
        <v>82</v>
      </c>
      <c r="AV100" s="11" t="s">
        <v>80</v>
      </c>
      <c r="AW100" s="11" t="s">
        <v>36</v>
      </c>
      <c r="AX100" s="11" t="s">
        <v>72</v>
      </c>
      <c r="AY100" s="242" t="s">
        <v>136</v>
      </c>
    </row>
    <row r="101" s="11" customFormat="1">
      <c r="B101" s="232"/>
      <c r="C101" s="233"/>
      <c r="D101" s="234" t="s">
        <v>145</v>
      </c>
      <c r="E101" s="235" t="s">
        <v>21</v>
      </c>
      <c r="F101" s="236" t="s">
        <v>582</v>
      </c>
      <c r="G101" s="233"/>
      <c r="H101" s="235" t="s">
        <v>21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145</v>
      </c>
      <c r="AU101" s="242" t="s">
        <v>82</v>
      </c>
      <c r="AV101" s="11" t="s">
        <v>80</v>
      </c>
      <c r="AW101" s="11" t="s">
        <v>36</v>
      </c>
      <c r="AX101" s="11" t="s">
        <v>72</v>
      </c>
      <c r="AY101" s="242" t="s">
        <v>136</v>
      </c>
    </row>
    <row r="102" s="12" customFormat="1">
      <c r="B102" s="243"/>
      <c r="C102" s="244"/>
      <c r="D102" s="234" t="s">
        <v>145</v>
      </c>
      <c r="E102" s="245" t="s">
        <v>21</v>
      </c>
      <c r="F102" s="246" t="s">
        <v>583</v>
      </c>
      <c r="G102" s="244"/>
      <c r="H102" s="247">
        <v>0.14299999999999999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AT102" s="253" t="s">
        <v>145</v>
      </c>
      <c r="AU102" s="253" t="s">
        <v>82</v>
      </c>
      <c r="AV102" s="12" t="s">
        <v>82</v>
      </c>
      <c r="AW102" s="12" t="s">
        <v>36</v>
      </c>
      <c r="AX102" s="12" t="s">
        <v>80</v>
      </c>
      <c r="AY102" s="253" t="s">
        <v>136</v>
      </c>
    </row>
    <row r="103" s="1" customFormat="1" ht="16.5" customHeight="1">
      <c r="B103" s="45"/>
      <c r="C103" s="220" t="s">
        <v>175</v>
      </c>
      <c r="D103" s="220" t="s">
        <v>138</v>
      </c>
      <c r="E103" s="221" t="s">
        <v>584</v>
      </c>
      <c r="F103" s="222" t="s">
        <v>585</v>
      </c>
      <c r="G103" s="223" t="s">
        <v>178</v>
      </c>
      <c r="H103" s="224">
        <v>0.029999999999999999</v>
      </c>
      <c r="I103" s="225"/>
      <c r="J103" s="226">
        <f>ROUND(I103*H103,2)</f>
        <v>0</v>
      </c>
      <c r="K103" s="222" t="s">
        <v>142</v>
      </c>
      <c r="L103" s="71"/>
      <c r="M103" s="227" t="s">
        <v>21</v>
      </c>
      <c r="N103" s="228" t="s">
        <v>43</v>
      </c>
      <c r="O103" s="46"/>
      <c r="P103" s="229">
        <f>O103*H103</f>
        <v>0</v>
      </c>
      <c r="Q103" s="229">
        <v>1.06277</v>
      </c>
      <c r="R103" s="229">
        <f>Q103*H103</f>
        <v>0.031883099999999998</v>
      </c>
      <c r="S103" s="229">
        <v>0</v>
      </c>
      <c r="T103" s="230">
        <f>S103*H103</f>
        <v>0</v>
      </c>
      <c r="AR103" s="23" t="s">
        <v>143</v>
      </c>
      <c r="AT103" s="23" t="s">
        <v>138</v>
      </c>
      <c r="AU103" s="23" t="s">
        <v>82</v>
      </c>
      <c r="AY103" s="23" t="s">
        <v>136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80</v>
      </c>
      <c r="BK103" s="231">
        <f>ROUND(I103*H103,2)</f>
        <v>0</v>
      </c>
      <c r="BL103" s="23" t="s">
        <v>143</v>
      </c>
      <c r="BM103" s="23" t="s">
        <v>586</v>
      </c>
    </row>
    <row r="104" s="12" customFormat="1">
      <c r="B104" s="243"/>
      <c r="C104" s="244"/>
      <c r="D104" s="234" t="s">
        <v>145</v>
      </c>
      <c r="E104" s="245" t="s">
        <v>21</v>
      </c>
      <c r="F104" s="246" t="s">
        <v>587</v>
      </c>
      <c r="G104" s="244"/>
      <c r="H104" s="247">
        <v>0.029999999999999999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AT104" s="253" t="s">
        <v>145</v>
      </c>
      <c r="AU104" s="253" t="s">
        <v>82</v>
      </c>
      <c r="AV104" s="12" t="s">
        <v>82</v>
      </c>
      <c r="AW104" s="12" t="s">
        <v>36</v>
      </c>
      <c r="AX104" s="12" t="s">
        <v>80</v>
      </c>
      <c r="AY104" s="253" t="s">
        <v>136</v>
      </c>
    </row>
    <row r="105" s="1" customFormat="1" ht="16.5" customHeight="1">
      <c r="B105" s="45"/>
      <c r="C105" s="220" t="s">
        <v>181</v>
      </c>
      <c r="D105" s="220" t="s">
        <v>138</v>
      </c>
      <c r="E105" s="221" t="s">
        <v>588</v>
      </c>
      <c r="F105" s="222" t="s">
        <v>589</v>
      </c>
      <c r="G105" s="223" t="s">
        <v>161</v>
      </c>
      <c r="H105" s="224">
        <v>0.16</v>
      </c>
      <c r="I105" s="225"/>
      <c r="J105" s="226">
        <f>ROUND(I105*H105,2)</f>
        <v>0</v>
      </c>
      <c r="K105" s="222" t="s">
        <v>142</v>
      </c>
      <c r="L105" s="71"/>
      <c r="M105" s="227" t="s">
        <v>21</v>
      </c>
      <c r="N105" s="228" t="s">
        <v>43</v>
      </c>
      <c r="O105" s="46"/>
      <c r="P105" s="229">
        <f>O105*H105</f>
        <v>0</v>
      </c>
      <c r="Q105" s="229">
        <v>2.45329</v>
      </c>
      <c r="R105" s="229">
        <f>Q105*H105</f>
        <v>0.3925264</v>
      </c>
      <c r="S105" s="229">
        <v>0</v>
      </c>
      <c r="T105" s="230">
        <f>S105*H105</f>
        <v>0</v>
      </c>
      <c r="AR105" s="23" t="s">
        <v>143</v>
      </c>
      <c r="AT105" s="23" t="s">
        <v>138</v>
      </c>
      <c r="AU105" s="23" t="s">
        <v>82</v>
      </c>
      <c r="AY105" s="23" t="s">
        <v>136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80</v>
      </c>
      <c r="BK105" s="231">
        <f>ROUND(I105*H105,2)</f>
        <v>0</v>
      </c>
      <c r="BL105" s="23" t="s">
        <v>143</v>
      </c>
      <c r="BM105" s="23" t="s">
        <v>590</v>
      </c>
    </row>
    <row r="106" s="11" customFormat="1">
      <c r="B106" s="232"/>
      <c r="C106" s="233"/>
      <c r="D106" s="234" t="s">
        <v>145</v>
      </c>
      <c r="E106" s="235" t="s">
        <v>21</v>
      </c>
      <c r="F106" s="236" t="s">
        <v>591</v>
      </c>
      <c r="G106" s="233"/>
      <c r="H106" s="235" t="s">
        <v>21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145</v>
      </c>
      <c r="AU106" s="242" t="s">
        <v>82</v>
      </c>
      <c r="AV106" s="11" t="s">
        <v>80</v>
      </c>
      <c r="AW106" s="11" t="s">
        <v>36</v>
      </c>
      <c r="AX106" s="11" t="s">
        <v>72</v>
      </c>
      <c r="AY106" s="242" t="s">
        <v>136</v>
      </c>
    </row>
    <row r="107" s="12" customFormat="1">
      <c r="B107" s="243"/>
      <c r="C107" s="244"/>
      <c r="D107" s="234" t="s">
        <v>145</v>
      </c>
      <c r="E107" s="245" t="s">
        <v>21</v>
      </c>
      <c r="F107" s="246" t="s">
        <v>592</v>
      </c>
      <c r="G107" s="244"/>
      <c r="H107" s="247">
        <v>0.16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AT107" s="253" t="s">
        <v>145</v>
      </c>
      <c r="AU107" s="253" t="s">
        <v>82</v>
      </c>
      <c r="AV107" s="12" t="s">
        <v>82</v>
      </c>
      <c r="AW107" s="12" t="s">
        <v>36</v>
      </c>
      <c r="AX107" s="12" t="s">
        <v>80</v>
      </c>
      <c r="AY107" s="253" t="s">
        <v>136</v>
      </c>
    </row>
    <row r="108" s="10" customFormat="1" ht="29.88" customHeight="1">
      <c r="B108" s="204"/>
      <c r="C108" s="205"/>
      <c r="D108" s="206" t="s">
        <v>71</v>
      </c>
      <c r="E108" s="218" t="s">
        <v>379</v>
      </c>
      <c r="F108" s="218" t="s">
        <v>380</v>
      </c>
      <c r="G108" s="205"/>
      <c r="H108" s="205"/>
      <c r="I108" s="208"/>
      <c r="J108" s="219">
        <f>BK108</f>
        <v>0</v>
      </c>
      <c r="K108" s="205"/>
      <c r="L108" s="210"/>
      <c r="M108" s="211"/>
      <c r="N108" s="212"/>
      <c r="O108" s="212"/>
      <c r="P108" s="213">
        <f>P109</f>
        <v>0</v>
      </c>
      <c r="Q108" s="212"/>
      <c r="R108" s="213">
        <f>R109</f>
        <v>0</v>
      </c>
      <c r="S108" s="212"/>
      <c r="T108" s="214">
        <f>T109</f>
        <v>0</v>
      </c>
      <c r="AR108" s="215" t="s">
        <v>80</v>
      </c>
      <c r="AT108" s="216" t="s">
        <v>71</v>
      </c>
      <c r="AU108" s="216" t="s">
        <v>80</v>
      </c>
      <c r="AY108" s="215" t="s">
        <v>136</v>
      </c>
      <c r="BK108" s="217">
        <f>BK109</f>
        <v>0</v>
      </c>
    </row>
    <row r="109" s="1" customFormat="1" ht="25.5" customHeight="1">
      <c r="B109" s="45"/>
      <c r="C109" s="220" t="s">
        <v>188</v>
      </c>
      <c r="D109" s="220" t="s">
        <v>138</v>
      </c>
      <c r="E109" s="221" t="s">
        <v>382</v>
      </c>
      <c r="F109" s="222" t="s">
        <v>383</v>
      </c>
      <c r="G109" s="223" t="s">
        <v>178</v>
      </c>
      <c r="H109" s="224">
        <v>3.5350000000000001</v>
      </c>
      <c r="I109" s="225"/>
      <c r="J109" s="226">
        <f>ROUND(I109*H109,2)</f>
        <v>0</v>
      </c>
      <c r="K109" s="222" t="s">
        <v>142</v>
      </c>
      <c r="L109" s="71"/>
      <c r="M109" s="227" t="s">
        <v>21</v>
      </c>
      <c r="N109" s="228" t="s">
        <v>43</v>
      </c>
      <c r="O109" s="4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" t="s">
        <v>143</v>
      </c>
      <c r="AT109" s="23" t="s">
        <v>138</v>
      </c>
      <c r="AU109" s="23" t="s">
        <v>82</v>
      </c>
      <c r="AY109" s="23" t="s">
        <v>136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80</v>
      </c>
      <c r="BK109" s="231">
        <f>ROUND(I109*H109,2)</f>
        <v>0</v>
      </c>
      <c r="BL109" s="23" t="s">
        <v>143</v>
      </c>
      <c r="BM109" s="23" t="s">
        <v>593</v>
      </c>
    </row>
    <row r="110" s="10" customFormat="1" ht="37.44001" customHeight="1">
      <c r="B110" s="204"/>
      <c r="C110" s="205"/>
      <c r="D110" s="206" t="s">
        <v>71</v>
      </c>
      <c r="E110" s="207" t="s">
        <v>385</v>
      </c>
      <c r="F110" s="207" t="s">
        <v>386</v>
      </c>
      <c r="G110" s="205"/>
      <c r="H110" s="205"/>
      <c r="I110" s="208"/>
      <c r="J110" s="209">
        <f>BK110</f>
        <v>0</v>
      </c>
      <c r="K110" s="205"/>
      <c r="L110" s="210"/>
      <c r="M110" s="211"/>
      <c r="N110" s="212"/>
      <c r="O110" s="212"/>
      <c r="P110" s="213">
        <f>P111+P116</f>
        <v>0</v>
      </c>
      <c r="Q110" s="212"/>
      <c r="R110" s="213">
        <f>R111+R116</f>
        <v>0.25</v>
      </c>
      <c r="S110" s="212"/>
      <c r="T110" s="214">
        <f>T111+T116</f>
        <v>0</v>
      </c>
      <c r="AR110" s="215" t="s">
        <v>82</v>
      </c>
      <c r="AT110" s="216" t="s">
        <v>71</v>
      </c>
      <c r="AU110" s="216" t="s">
        <v>72</v>
      </c>
      <c r="AY110" s="215" t="s">
        <v>136</v>
      </c>
      <c r="BK110" s="217">
        <f>BK111+BK116</f>
        <v>0</v>
      </c>
    </row>
    <row r="111" s="10" customFormat="1" ht="19.92" customHeight="1">
      <c r="B111" s="204"/>
      <c r="C111" s="205"/>
      <c r="D111" s="206" t="s">
        <v>71</v>
      </c>
      <c r="E111" s="218" t="s">
        <v>594</v>
      </c>
      <c r="F111" s="218" t="s">
        <v>595</v>
      </c>
      <c r="G111" s="205"/>
      <c r="H111" s="205"/>
      <c r="I111" s="208"/>
      <c r="J111" s="219">
        <f>BK111</f>
        <v>0</v>
      </c>
      <c r="K111" s="205"/>
      <c r="L111" s="210"/>
      <c r="M111" s="211"/>
      <c r="N111" s="212"/>
      <c r="O111" s="212"/>
      <c r="P111" s="213">
        <f>SUM(P112:P115)</f>
        <v>0</v>
      </c>
      <c r="Q111" s="212"/>
      <c r="R111" s="213">
        <f>SUM(R112:R115)</f>
        <v>0</v>
      </c>
      <c r="S111" s="212"/>
      <c r="T111" s="214">
        <f>SUM(T112:T115)</f>
        <v>0</v>
      </c>
      <c r="AR111" s="215" t="s">
        <v>82</v>
      </c>
      <c r="AT111" s="216" t="s">
        <v>71</v>
      </c>
      <c r="AU111" s="216" t="s">
        <v>80</v>
      </c>
      <c r="AY111" s="215" t="s">
        <v>136</v>
      </c>
      <c r="BK111" s="217">
        <f>SUM(BK112:BK115)</f>
        <v>0</v>
      </c>
    </row>
    <row r="112" s="1" customFormat="1" ht="16.5" customHeight="1">
      <c r="B112" s="45"/>
      <c r="C112" s="220" t="s">
        <v>194</v>
      </c>
      <c r="D112" s="220" t="s">
        <v>138</v>
      </c>
      <c r="E112" s="221" t="s">
        <v>596</v>
      </c>
      <c r="F112" s="222" t="s">
        <v>597</v>
      </c>
      <c r="G112" s="223" t="s">
        <v>300</v>
      </c>
      <c r="H112" s="224">
        <v>1</v>
      </c>
      <c r="I112" s="225"/>
      <c r="J112" s="226">
        <f>ROUND(I112*H112,2)</f>
        <v>0</v>
      </c>
      <c r="K112" s="222" t="s">
        <v>21</v>
      </c>
      <c r="L112" s="71"/>
      <c r="M112" s="227" t="s">
        <v>21</v>
      </c>
      <c r="N112" s="228" t="s">
        <v>43</v>
      </c>
      <c r="O112" s="4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" t="s">
        <v>222</v>
      </c>
      <c r="AT112" s="23" t="s">
        <v>138</v>
      </c>
      <c r="AU112" s="23" t="s">
        <v>82</v>
      </c>
      <c r="AY112" s="23" t="s">
        <v>136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80</v>
      </c>
      <c r="BK112" s="231">
        <f>ROUND(I112*H112,2)</f>
        <v>0</v>
      </c>
      <c r="BL112" s="23" t="s">
        <v>222</v>
      </c>
      <c r="BM112" s="23" t="s">
        <v>598</v>
      </c>
    </row>
    <row r="113" s="1" customFormat="1" ht="16.5" customHeight="1">
      <c r="B113" s="45"/>
      <c r="C113" s="220" t="s">
        <v>199</v>
      </c>
      <c r="D113" s="220" t="s">
        <v>138</v>
      </c>
      <c r="E113" s="221" t="s">
        <v>599</v>
      </c>
      <c r="F113" s="222" t="s">
        <v>600</v>
      </c>
      <c r="G113" s="223" t="s">
        <v>300</v>
      </c>
      <c r="H113" s="224">
        <v>5</v>
      </c>
      <c r="I113" s="225"/>
      <c r="J113" s="226">
        <f>ROUND(I113*H113,2)</f>
        <v>0</v>
      </c>
      <c r="K113" s="222" t="s">
        <v>21</v>
      </c>
      <c r="L113" s="71"/>
      <c r="M113" s="227" t="s">
        <v>21</v>
      </c>
      <c r="N113" s="228" t="s">
        <v>43</v>
      </c>
      <c r="O113" s="46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AR113" s="23" t="s">
        <v>222</v>
      </c>
      <c r="AT113" s="23" t="s">
        <v>138</v>
      </c>
      <c r="AU113" s="23" t="s">
        <v>82</v>
      </c>
      <c r="AY113" s="23" t="s">
        <v>136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80</v>
      </c>
      <c r="BK113" s="231">
        <f>ROUND(I113*H113,2)</f>
        <v>0</v>
      </c>
      <c r="BL113" s="23" t="s">
        <v>222</v>
      </c>
      <c r="BM113" s="23" t="s">
        <v>601</v>
      </c>
    </row>
    <row r="114" s="1" customFormat="1" ht="16.5" customHeight="1">
      <c r="B114" s="45"/>
      <c r="C114" s="220" t="s">
        <v>206</v>
      </c>
      <c r="D114" s="220" t="s">
        <v>138</v>
      </c>
      <c r="E114" s="221" t="s">
        <v>602</v>
      </c>
      <c r="F114" s="222" t="s">
        <v>603</v>
      </c>
      <c r="G114" s="223" t="s">
        <v>300</v>
      </c>
      <c r="H114" s="224">
        <v>1</v>
      </c>
      <c r="I114" s="225"/>
      <c r="J114" s="226">
        <f>ROUND(I114*H114,2)</f>
        <v>0</v>
      </c>
      <c r="K114" s="222" t="s">
        <v>21</v>
      </c>
      <c r="L114" s="71"/>
      <c r="M114" s="227" t="s">
        <v>21</v>
      </c>
      <c r="N114" s="228" t="s">
        <v>43</v>
      </c>
      <c r="O114" s="4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" t="s">
        <v>222</v>
      </c>
      <c r="AT114" s="23" t="s">
        <v>138</v>
      </c>
      <c r="AU114" s="23" t="s">
        <v>82</v>
      </c>
      <c r="AY114" s="23" t="s">
        <v>136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80</v>
      </c>
      <c r="BK114" s="231">
        <f>ROUND(I114*H114,2)</f>
        <v>0</v>
      </c>
      <c r="BL114" s="23" t="s">
        <v>222</v>
      </c>
      <c r="BM114" s="23" t="s">
        <v>604</v>
      </c>
    </row>
    <row r="115" s="1" customFormat="1" ht="16.5" customHeight="1">
      <c r="B115" s="45"/>
      <c r="C115" s="220" t="s">
        <v>211</v>
      </c>
      <c r="D115" s="220" t="s">
        <v>138</v>
      </c>
      <c r="E115" s="221" t="s">
        <v>605</v>
      </c>
      <c r="F115" s="222" t="s">
        <v>606</v>
      </c>
      <c r="G115" s="223" t="s">
        <v>607</v>
      </c>
      <c r="H115" s="224">
        <v>8</v>
      </c>
      <c r="I115" s="225"/>
      <c r="J115" s="226">
        <f>ROUND(I115*H115,2)</f>
        <v>0</v>
      </c>
      <c r="K115" s="222" t="s">
        <v>21</v>
      </c>
      <c r="L115" s="71"/>
      <c r="M115" s="227" t="s">
        <v>21</v>
      </c>
      <c r="N115" s="228" t="s">
        <v>43</v>
      </c>
      <c r="O115" s="4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" t="s">
        <v>222</v>
      </c>
      <c r="AT115" s="23" t="s">
        <v>138</v>
      </c>
      <c r="AU115" s="23" t="s">
        <v>82</v>
      </c>
      <c r="AY115" s="23" t="s">
        <v>136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80</v>
      </c>
      <c r="BK115" s="231">
        <f>ROUND(I115*H115,2)</f>
        <v>0</v>
      </c>
      <c r="BL115" s="23" t="s">
        <v>222</v>
      </c>
      <c r="BM115" s="23" t="s">
        <v>608</v>
      </c>
    </row>
    <row r="116" s="10" customFormat="1" ht="29.88" customHeight="1">
      <c r="B116" s="204"/>
      <c r="C116" s="205"/>
      <c r="D116" s="206" t="s">
        <v>71</v>
      </c>
      <c r="E116" s="218" t="s">
        <v>406</v>
      </c>
      <c r="F116" s="218" t="s">
        <v>407</v>
      </c>
      <c r="G116" s="205"/>
      <c r="H116" s="205"/>
      <c r="I116" s="208"/>
      <c r="J116" s="219">
        <f>BK116</f>
        <v>0</v>
      </c>
      <c r="K116" s="205"/>
      <c r="L116" s="210"/>
      <c r="M116" s="211"/>
      <c r="N116" s="212"/>
      <c r="O116" s="212"/>
      <c r="P116" s="213">
        <f>SUM(P117:P138)</f>
        <v>0</v>
      </c>
      <c r="Q116" s="212"/>
      <c r="R116" s="213">
        <f>SUM(R117:R138)</f>
        <v>0.25</v>
      </c>
      <c r="S116" s="212"/>
      <c r="T116" s="214">
        <f>SUM(T117:T138)</f>
        <v>0</v>
      </c>
      <c r="AR116" s="215" t="s">
        <v>82</v>
      </c>
      <c r="AT116" s="216" t="s">
        <v>71</v>
      </c>
      <c r="AU116" s="216" t="s">
        <v>80</v>
      </c>
      <c r="AY116" s="215" t="s">
        <v>136</v>
      </c>
      <c r="BK116" s="217">
        <f>SUM(BK117:BK138)</f>
        <v>0</v>
      </c>
    </row>
    <row r="117" s="1" customFormat="1" ht="16.5" customHeight="1">
      <c r="B117" s="45"/>
      <c r="C117" s="220" t="s">
        <v>215</v>
      </c>
      <c r="D117" s="220" t="s">
        <v>138</v>
      </c>
      <c r="E117" s="221" t="s">
        <v>409</v>
      </c>
      <c r="F117" s="222" t="s">
        <v>410</v>
      </c>
      <c r="G117" s="223" t="s">
        <v>203</v>
      </c>
      <c r="H117" s="224">
        <v>250</v>
      </c>
      <c r="I117" s="225"/>
      <c r="J117" s="226">
        <f>ROUND(I117*H117,2)</f>
        <v>0</v>
      </c>
      <c r="K117" s="222" t="s">
        <v>21</v>
      </c>
      <c r="L117" s="71"/>
      <c r="M117" s="227" t="s">
        <v>21</v>
      </c>
      <c r="N117" s="228" t="s">
        <v>43</v>
      </c>
      <c r="O117" s="46"/>
      <c r="P117" s="229">
        <f>O117*H117</f>
        <v>0</v>
      </c>
      <c r="Q117" s="229">
        <v>0.001</v>
      </c>
      <c r="R117" s="229">
        <f>Q117*H117</f>
        <v>0.25</v>
      </c>
      <c r="S117" s="229">
        <v>0</v>
      </c>
      <c r="T117" s="230">
        <f>S117*H117</f>
        <v>0</v>
      </c>
      <c r="AR117" s="23" t="s">
        <v>222</v>
      </c>
      <c r="AT117" s="23" t="s">
        <v>138</v>
      </c>
      <c r="AU117" s="23" t="s">
        <v>82</v>
      </c>
      <c r="AY117" s="23" t="s">
        <v>136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80</v>
      </c>
      <c r="BK117" s="231">
        <f>ROUND(I117*H117,2)</f>
        <v>0</v>
      </c>
      <c r="BL117" s="23" t="s">
        <v>222</v>
      </c>
      <c r="BM117" s="23" t="s">
        <v>609</v>
      </c>
    </row>
    <row r="118" s="11" customFormat="1">
      <c r="B118" s="232"/>
      <c r="C118" s="233"/>
      <c r="D118" s="234" t="s">
        <v>145</v>
      </c>
      <c r="E118" s="235" t="s">
        <v>21</v>
      </c>
      <c r="F118" s="236" t="s">
        <v>568</v>
      </c>
      <c r="G118" s="233"/>
      <c r="H118" s="235" t="s">
        <v>21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145</v>
      </c>
      <c r="AU118" s="242" t="s">
        <v>82</v>
      </c>
      <c r="AV118" s="11" t="s">
        <v>80</v>
      </c>
      <c r="AW118" s="11" t="s">
        <v>36</v>
      </c>
      <c r="AX118" s="11" t="s">
        <v>72</v>
      </c>
      <c r="AY118" s="242" t="s">
        <v>136</v>
      </c>
    </row>
    <row r="119" s="11" customFormat="1">
      <c r="B119" s="232"/>
      <c r="C119" s="233"/>
      <c r="D119" s="234" t="s">
        <v>145</v>
      </c>
      <c r="E119" s="235" t="s">
        <v>21</v>
      </c>
      <c r="F119" s="236" t="s">
        <v>610</v>
      </c>
      <c r="G119" s="233"/>
      <c r="H119" s="235" t="s">
        <v>21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145</v>
      </c>
      <c r="AU119" s="242" t="s">
        <v>82</v>
      </c>
      <c r="AV119" s="11" t="s">
        <v>80</v>
      </c>
      <c r="AW119" s="11" t="s">
        <v>36</v>
      </c>
      <c r="AX119" s="11" t="s">
        <v>72</v>
      </c>
      <c r="AY119" s="242" t="s">
        <v>136</v>
      </c>
    </row>
    <row r="120" s="11" customFormat="1">
      <c r="B120" s="232"/>
      <c r="C120" s="233"/>
      <c r="D120" s="234" t="s">
        <v>145</v>
      </c>
      <c r="E120" s="235" t="s">
        <v>21</v>
      </c>
      <c r="F120" s="236" t="s">
        <v>611</v>
      </c>
      <c r="G120" s="233"/>
      <c r="H120" s="235" t="s">
        <v>21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145</v>
      </c>
      <c r="AU120" s="242" t="s">
        <v>82</v>
      </c>
      <c r="AV120" s="11" t="s">
        <v>80</v>
      </c>
      <c r="AW120" s="11" t="s">
        <v>36</v>
      </c>
      <c r="AX120" s="11" t="s">
        <v>72</v>
      </c>
      <c r="AY120" s="242" t="s">
        <v>136</v>
      </c>
    </row>
    <row r="121" s="12" customFormat="1">
      <c r="B121" s="243"/>
      <c r="C121" s="244"/>
      <c r="D121" s="234" t="s">
        <v>145</v>
      </c>
      <c r="E121" s="245" t="s">
        <v>21</v>
      </c>
      <c r="F121" s="246" t="s">
        <v>612</v>
      </c>
      <c r="G121" s="244"/>
      <c r="H121" s="247">
        <v>250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AT121" s="253" t="s">
        <v>145</v>
      </c>
      <c r="AU121" s="253" t="s">
        <v>82</v>
      </c>
      <c r="AV121" s="12" t="s">
        <v>82</v>
      </c>
      <c r="AW121" s="12" t="s">
        <v>36</v>
      </c>
      <c r="AX121" s="12" t="s">
        <v>80</v>
      </c>
      <c r="AY121" s="253" t="s">
        <v>136</v>
      </c>
    </row>
    <row r="122" s="1" customFormat="1" ht="16.5" customHeight="1">
      <c r="B122" s="45"/>
      <c r="C122" s="220" t="s">
        <v>10</v>
      </c>
      <c r="D122" s="220" t="s">
        <v>138</v>
      </c>
      <c r="E122" s="221" t="s">
        <v>613</v>
      </c>
      <c r="F122" s="222" t="s">
        <v>614</v>
      </c>
      <c r="G122" s="223" t="s">
        <v>615</v>
      </c>
      <c r="H122" s="224">
        <v>1</v>
      </c>
      <c r="I122" s="225"/>
      <c r="J122" s="226">
        <f>ROUND(I122*H122,2)</f>
        <v>0</v>
      </c>
      <c r="K122" s="222" t="s">
        <v>21</v>
      </c>
      <c r="L122" s="71"/>
      <c r="M122" s="227" t="s">
        <v>21</v>
      </c>
      <c r="N122" s="228" t="s">
        <v>43</v>
      </c>
      <c r="O122" s="4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3" t="s">
        <v>222</v>
      </c>
      <c r="AT122" s="23" t="s">
        <v>138</v>
      </c>
      <c r="AU122" s="23" t="s">
        <v>82</v>
      </c>
      <c r="AY122" s="23" t="s">
        <v>136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3" t="s">
        <v>80</v>
      </c>
      <c r="BK122" s="231">
        <f>ROUND(I122*H122,2)</f>
        <v>0</v>
      </c>
      <c r="BL122" s="23" t="s">
        <v>222</v>
      </c>
      <c r="BM122" s="23" t="s">
        <v>616</v>
      </c>
    </row>
    <row r="123" s="11" customFormat="1">
      <c r="B123" s="232"/>
      <c r="C123" s="233"/>
      <c r="D123" s="234" t="s">
        <v>145</v>
      </c>
      <c r="E123" s="235" t="s">
        <v>21</v>
      </c>
      <c r="F123" s="236" t="s">
        <v>568</v>
      </c>
      <c r="G123" s="233"/>
      <c r="H123" s="235" t="s">
        <v>21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145</v>
      </c>
      <c r="AU123" s="242" t="s">
        <v>82</v>
      </c>
      <c r="AV123" s="11" t="s">
        <v>80</v>
      </c>
      <c r="AW123" s="11" t="s">
        <v>36</v>
      </c>
      <c r="AX123" s="11" t="s">
        <v>72</v>
      </c>
      <c r="AY123" s="242" t="s">
        <v>136</v>
      </c>
    </row>
    <row r="124" s="12" customFormat="1">
      <c r="B124" s="243"/>
      <c r="C124" s="244"/>
      <c r="D124" s="234" t="s">
        <v>145</v>
      </c>
      <c r="E124" s="245" t="s">
        <v>21</v>
      </c>
      <c r="F124" s="246" t="s">
        <v>80</v>
      </c>
      <c r="G124" s="244"/>
      <c r="H124" s="247">
        <v>1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AT124" s="253" t="s">
        <v>145</v>
      </c>
      <c r="AU124" s="253" t="s">
        <v>82</v>
      </c>
      <c r="AV124" s="12" t="s">
        <v>82</v>
      </c>
      <c r="AW124" s="12" t="s">
        <v>36</v>
      </c>
      <c r="AX124" s="12" t="s">
        <v>80</v>
      </c>
      <c r="AY124" s="253" t="s">
        <v>136</v>
      </c>
    </row>
    <row r="125" s="1" customFormat="1" ht="16.5" customHeight="1">
      <c r="B125" s="45"/>
      <c r="C125" s="220" t="s">
        <v>222</v>
      </c>
      <c r="D125" s="220" t="s">
        <v>138</v>
      </c>
      <c r="E125" s="221" t="s">
        <v>617</v>
      </c>
      <c r="F125" s="222" t="s">
        <v>618</v>
      </c>
      <c r="G125" s="223" t="s">
        <v>300</v>
      </c>
      <c r="H125" s="224">
        <v>14</v>
      </c>
      <c r="I125" s="225"/>
      <c r="J125" s="226">
        <f>ROUND(I125*H125,2)</f>
        <v>0</v>
      </c>
      <c r="K125" s="222" t="s">
        <v>21</v>
      </c>
      <c r="L125" s="71"/>
      <c r="M125" s="227" t="s">
        <v>21</v>
      </c>
      <c r="N125" s="228" t="s">
        <v>43</v>
      </c>
      <c r="O125" s="46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AR125" s="23" t="s">
        <v>222</v>
      </c>
      <c r="AT125" s="23" t="s">
        <v>138</v>
      </c>
      <c r="AU125" s="23" t="s">
        <v>82</v>
      </c>
      <c r="AY125" s="23" t="s">
        <v>136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3" t="s">
        <v>80</v>
      </c>
      <c r="BK125" s="231">
        <f>ROUND(I125*H125,2)</f>
        <v>0</v>
      </c>
      <c r="BL125" s="23" t="s">
        <v>222</v>
      </c>
      <c r="BM125" s="23" t="s">
        <v>619</v>
      </c>
    </row>
    <row r="126" s="11" customFormat="1">
      <c r="B126" s="232"/>
      <c r="C126" s="233"/>
      <c r="D126" s="234" t="s">
        <v>145</v>
      </c>
      <c r="E126" s="235" t="s">
        <v>21</v>
      </c>
      <c r="F126" s="236" t="s">
        <v>568</v>
      </c>
      <c r="G126" s="233"/>
      <c r="H126" s="235" t="s">
        <v>21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145</v>
      </c>
      <c r="AU126" s="242" t="s">
        <v>82</v>
      </c>
      <c r="AV126" s="11" t="s">
        <v>80</v>
      </c>
      <c r="AW126" s="11" t="s">
        <v>36</v>
      </c>
      <c r="AX126" s="11" t="s">
        <v>72</v>
      </c>
      <c r="AY126" s="242" t="s">
        <v>136</v>
      </c>
    </row>
    <row r="127" s="12" customFormat="1">
      <c r="B127" s="243"/>
      <c r="C127" s="244"/>
      <c r="D127" s="234" t="s">
        <v>145</v>
      </c>
      <c r="E127" s="245" t="s">
        <v>21</v>
      </c>
      <c r="F127" s="246" t="s">
        <v>215</v>
      </c>
      <c r="G127" s="244"/>
      <c r="H127" s="247">
        <v>14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AT127" s="253" t="s">
        <v>145</v>
      </c>
      <c r="AU127" s="253" t="s">
        <v>82</v>
      </c>
      <c r="AV127" s="12" t="s">
        <v>82</v>
      </c>
      <c r="AW127" s="12" t="s">
        <v>36</v>
      </c>
      <c r="AX127" s="12" t="s">
        <v>80</v>
      </c>
      <c r="AY127" s="253" t="s">
        <v>136</v>
      </c>
    </row>
    <row r="128" s="1" customFormat="1" ht="16.5" customHeight="1">
      <c r="B128" s="45"/>
      <c r="C128" s="220" t="s">
        <v>226</v>
      </c>
      <c r="D128" s="220" t="s">
        <v>138</v>
      </c>
      <c r="E128" s="221" t="s">
        <v>620</v>
      </c>
      <c r="F128" s="222" t="s">
        <v>621</v>
      </c>
      <c r="G128" s="223" t="s">
        <v>622</v>
      </c>
      <c r="H128" s="224">
        <v>1</v>
      </c>
      <c r="I128" s="225"/>
      <c r="J128" s="226">
        <f>ROUND(I128*H128,2)</f>
        <v>0</v>
      </c>
      <c r="K128" s="222" t="s">
        <v>21</v>
      </c>
      <c r="L128" s="71"/>
      <c r="M128" s="227" t="s">
        <v>21</v>
      </c>
      <c r="N128" s="228" t="s">
        <v>43</v>
      </c>
      <c r="O128" s="46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AR128" s="23" t="s">
        <v>222</v>
      </c>
      <c r="AT128" s="23" t="s">
        <v>138</v>
      </c>
      <c r="AU128" s="23" t="s">
        <v>82</v>
      </c>
      <c r="AY128" s="23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23" t="s">
        <v>80</v>
      </c>
      <c r="BK128" s="231">
        <f>ROUND(I128*H128,2)</f>
        <v>0</v>
      </c>
      <c r="BL128" s="23" t="s">
        <v>222</v>
      </c>
      <c r="BM128" s="23" t="s">
        <v>623</v>
      </c>
    </row>
    <row r="129" s="11" customFormat="1">
      <c r="B129" s="232"/>
      <c r="C129" s="233"/>
      <c r="D129" s="234" t="s">
        <v>145</v>
      </c>
      <c r="E129" s="235" t="s">
        <v>21</v>
      </c>
      <c r="F129" s="236" t="s">
        <v>568</v>
      </c>
      <c r="G129" s="233"/>
      <c r="H129" s="235" t="s">
        <v>21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145</v>
      </c>
      <c r="AU129" s="242" t="s">
        <v>82</v>
      </c>
      <c r="AV129" s="11" t="s">
        <v>80</v>
      </c>
      <c r="AW129" s="11" t="s">
        <v>36</v>
      </c>
      <c r="AX129" s="11" t="s">
        <v>72</v>
      </c>
      <c r="AY129" s="242" t="s">
        <v>136</v>
      </c>
    </row>
    <row r="130" s="12" customFormat="1">
      <c r="B130" s="243"/>
      <c r="C130" s="244"/>
      <c r="D130" s="234" t="s">
        <v>145</v>
      </c>
      <c r="E130" s="245" t="s">
        <v>21</v>
      </c>
      <c r="F130" s="246" t="s">
        <v>80</v>
      </c>
      <c r="G130" s="244"/>
      <c r="H130" s="247">
        <v>1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AT130" s="253" t="s">
        <v>145</v>
      </c>
      <c r="AU130" s="253" t="s">
        <v>82</v>
      </c>
      <c r="AV130" s="12" t="s">
        <v>82</v>
      </c>
      <c r="AW130" s="12" t="s">
        <v>36</v>
      </c>
      <c r="AX130" s="12" t="s">
        <v>80</v>
      </c>
      <c r="AY130" s="253" t="s">
        <v>136</v>
      </c>
    </row>
    <row r="131" s="1" customFormat="1" ht="16.5" customHeight="1">
      <c r="B131" s="45"/>
      <c r="C131" s="220" t="s">
        <v>232</v>
      </c>
      <c r="D131" s="220" t="s">
        <v>138</v>
      </c>
      <c r="E131" s="221" t="s">
        <v>624</v>
      </c>
      <c r="F131" s="222" t="s">
        <v>625</v>
      </c>
      <c r="G131" s="223" t="s">
        <v>622</v>
      </c>
      <c r="H131" s="224">
        <v>1</v>
      </c>
      <c r="I131" s="225"/>
      <c r="J131" s="226">
        <f>ROUND(I131*H131,2)</f>
        <v>0</v>
      </c>
      <c r="K131" s="222" t="s">
        <v>21</v>
      </c>
      <c r="L131" s="71"/>
      <c r="M131" s="227" t="s">
        <v>21</v>
      </c>
      <c r="N131" s="228" t="s">
        <v>43</v>
      </c>
      <c r="O131" s="46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" t="s">
        <v>222</v>
      </c>
      <c r="AT131" s="23" t="s">
        <v>138</v>
      </c>
      <c r="AU131" s="23" t="s">
        <v>82</v>
      </c>
      <c r="AY131" s="23" t="s">
        <v>136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80</v>
      </c>
      <c r="BK131" s="231">
        <f>ROUND(I131*H131,2)</f>
        <v>0</v>
      </c>
      <c r="BL131" s="23" t="s">
        <v>222</v>
      </c>
      <c r="BM131" s="23" t="s">
        <v>626</v>
      </c>
    </row>
    <row r="132" s="11" customFormat="1">
      <c r="B132" s="232"/>
      <c r="C132" s="233"/>
      <c r="D132" s="234" t="s">
        <v>145</v>
      </c>
      <c r="E132" s="235" t="s">
        <v>21</v>
      </c>
      <c r="F132" s="236" t="s">
        <v>568</v>
      </c>
      <c r="G132" s="233"/>
      <c r="H132" s="235" t="s">
        <v>21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145</v>
      </c>
      <c r="AU132" s="242" t="s">
        <v>82</v>
      </c>
      <c r="AV132" s="11" t="s">
        <v>80</v>
      </c>
      <c r="AW132" s="11" t="s">
        <v>36</v>
      </c>
      <c r="AX132" s="11" t="s">
        <v>72</v>
      </c>
      <c r="AY132" s="242" t="s">
        <v>136</v>
      </c>
    </row>
    <row r="133" s="12" customFormat="1">
      <c r="B133" s="243"/>
      <c r="C133" s="244"/>
      <c r="D133" s="234" t="s">
        <v>145</v>
      </c>
      <c r="E133" s="245" t="s">
        <v>21</v>
      </c>
      <c r="F133" s="246" t="s">
        <v>80</v>
      </c>
      <c r="G133" s="244"/>
      <c r="H133" s="247">
        <v>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AT133" s="253" t="s">
        <v>145</v>
      </c>
      <c r="AU133" s="253" t="s">
        <v>82</v>
      </c>
      <c r="AV133" s="12" t="s">
        <v>82</v>
      </c>
      <c r="AW133" s="12" t="s">
        <v>36</v>
      </c>
      <c r="AX133" s="12" t="s">
        <v>80</v>
      </c>
      <c r="AY133" s="253" t="s">
        <v>136</v>
      </c>
    </row>
    <row r="134" s="1" customFormat="1" ht="16.5" customHeight="1">
      <c r="B134" s="45"/>
      <c r="C134" s="220" t="s">
        <v>238</v>
      </c>
      <c r="D134" s="220" t="s">
        <v>138</v>
      </c>
      <c r="E134" s="221" t="s">
        <v>627</v>
      </c>
      <c r="F134" s="222" t="s">
        <v>628</v>
      </c>
      <c r="G134" s="223" t="s">
        <v>622</v>
      </c>
      <c r="H134" s="224">
        <v>1</v>
      </c>
      <c r="I134" s="225"/>
      <c r="J134" s="226">
        <f>ROUND(I134*H134,2)</f>
        <v>0</v>
      </c>
      <c r="K134" s="222" t="s">
        <v>21</v>
      </c>
      <c r="L134" s="71"/>
      <c r="M134" s="227" t="s">
        <v>21</v>
      </c>
      <c r="N134" s="228" t="s">
        <v>43</v>
      </c>
      <c r="O134" s="46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AR134" s="23" t="s">
        <v>222</v>
      </c>
      <c r="AT134" s="23" t="s">
        <v>138</v>
      </c>
      <c r="AU134" s="23" t="s">
        <v>82</v>
      </c>
      <c r="AY134" s="23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23" t="s">
        <v>80</v>
      </c>
      <c r="BK134" s="231">
        <f>ROUND(I134*H134,2)</f>
        <v>0</v>
      </c>
      <c r="BL134" s="23" t="s">
        <v>222</v>
      </c>
      <c r="BM134" s="23" t="s">
        <v>629</v>
      </c>
    </row>
    <row r="135" s="11" customFormat="1">
      <c r="B135" s="232"/>
      <c r="C135" s="233"/>
      <c r="D135" s="234" t="s">
        <v>145</v>
      </c>
      <c r="E135" s="235" t="s">
        <v>21</v>
      </c>
      <c r="F135" s="236" t="s">
        <v>568</v>
      </c>
      <c r="G135" s="233"/>
      <c r="H135" s="235" t="s">
        <v>21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145</v>
      </c>
      <c r="AU135" s="242" t="s">
        <v>82</v>
      </c>
      <c r="AV135" s="11" t="s">
        <v>80</v>
      </c>
      <c r="AW135" s="11" t="s">
        <v>36</v>
      </c>
      <c r="AX135" s="11" t="s">
        <v>72</v>
      </c>
      <c r="AY135" s="242" t="s">
        <v>136</v>
      </c>
    </row>
    <row r="136" s="11" customFormat="1">
      <c r="B136" s="232"/>
      <c r="C136" s="233"/>
      <c r="D136" s="234" t="s">
        <v>145</v>
      </c>
      <c r="E136" s="235" t="s">
        <v>21</v>
      </c>
      <c r="F136" s="236" t="s">
        <v>630</v>
      </c>
      <c r="G136" s="233"/>
      <c r="H136" s="235" t="s">
        <v>21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145</v>
      </c>
      <c r="AU136" s="242" t="s">
        <v>82</v>
      </c>
      <c r="AV136" s="11" t="s">
        <v>80</v>
      </c>
      <c r="AW136" s="11" t="s">
        <v>36</v>
      </c>
      <c r="AX136" s="11" t="s">
        <v>72</v>
      </c>
      <c r="AY136" s="242" t="s">
        <v>136</v>
      </c>
    </row>
    <row r="137" s="12" customFormat="1">
      <c r="B137" s="243"/>
      <c r="C137" s="244"/>
      <c r="D137" s="234" t="s">
        <v>145</v>
      </c>
      <c r="E137" s="245" t="s">
        <v>21</v>
      </c>
      <c r="F137" s="246" t="s">
        <v>80</v>
      </c>
      <c r="G137" s="244"/>
      <c r="H137" s="247">
        <v>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AT137" s="253" t="s">
        <v>145</v>
      </c>
      <c r="AU137" s="253" t="s">
        <v>82</v>
      </c>
      <c r="AV137" s="12" t="s">
        <v>82</v>
      </c>
      <c r="AW137" s="12" t="s">
        <v>36</v>
      </c>
      <c r="AX137" s="12" t="s">
        <v>80</v>
      </c>
      <c r="AY137" s="253" t="s">
        <v>136</v>
      </c>
    </row>
    <row r="138" s="1" customFormat="1" ht="16.5" customHeight="1">
      <c r="B138" s="45"/>
      <c r="C138" s="220" t="s">
        <v>244</v>
      </c>
      <c r="D138" s="220" t="s">
        <v>138</v>
      </c>
      <c r="E138" s="221" t="s">
        <v>424</v>
      </c>
      <c r="F138" s="222" t="s">
        <v>425</v>
      </c>
      <c r="G138" s="223" t="s">
        <v>178</v>
      </c>
      <c r="H138" s="224">
        <v>0.25</v>
      </c>
      <c r="I138" s="225"/>
      <c r="J138" s="226">
        <f>ROUND(I138*H138,2)</f>
        <v>0</v>
      </c>
      <c r="K138" s="222" t="s">
        <v>142</v>
      </c>
      <c r="L138" s="71"/>
      <c r="M138" s="227" t="s">
        <v>21</v>
      </c>
      <c r="N138" s="277" t="s">
        <v>43</v>
      </c>
      <c r="O138" s="278"/>
      <c r="P138" s="279">
        <f>O138*H138</f>
        <v>0</v>
      </c>
      <c r="Q138" s="279">
        <v>0</v>
      </c>
      <c r="R138" s="279">
        <f>Q138*H138</f>
        <v>0</v>
      </c>
      <c r="S138" s="279">
        <v>0</v>
      </c>
      <c r="T138" s="280">
        <f>S138*H138</f>
        <v>0</v>
      </c>
      <c r="AR138" s="23" t="s">
        <v>222</v>
      </c>
      <c r="AT138" s="23" t="s">
        <v>138</v>
      </c>
      <c r="AU138" s="23" t="s">
        <v>82</v>
      </c>
      <c r="AY138" s="23" t="s">
        <v>136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23" t="s">
        <v>80</v>
      </c>
      <c r="BK138" s="231">
        <f>ROUND(I138*H138,2)</f>
        <v>0</v>
      </c>
      <c r="BL138" s="23" t="s">
        <v>222</v>
      </c>
      <c r="BM138" s="23" t="s">
        <v>631</v>
      </c>
    </row>
    <row r="139" s="1" customFormat="1" ht="6.96" customHeight="1">
      <c r="B139" s="66"/>
      <c r="C139" s="67"/>
      <c r="D139" s="67"/>
      <c r="E139" s="67"/>
      <c r="F139" s="67"/>
      <c r="G139" s="67"/>
      <c r="H139" s="67"/>
      <c r="I139" s="165"/>
      <c r="J139" s="67"/>
      <c r="K139" s="67"/>
      <c r="L139" s="71"/>
    </row>
  </sheetData>
  <sheetProtection sheet="1" autoFilter="0" formatColumns="0" formatRows="0" objects="1" scenarios="1" spinCount="100000" saltValue="a7Mo8+ElphX7s4ttrP0FpMAfWQvfJS1gwAmLzm/gpkYN1SBSlzTeYf5ronRr2RkuN0WoJAujhFwxpGDLgIsITQ==" hashValue="c2oMF9sf2wQmZeBxYrpiNklq9iFlak5N8g8O4/eqtkfERS+VFA9kfk5MKt6PriePiMc5GL+FhFUmUJtoYtGbWw==" algorithmName="SHA-512" password="CC35"/>
  <autoFilter ref="C82:K138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95</v>
      </c>
      <c r="G1" s="138" t="s">
        <v>96</v>
      </c>
      <c r="H1" s="138"/>
      <c r="I1" s="139"/>
      <c r="J1" s="138" t="s">
        <v>97</v>
      </c>
      <c r="K1" s="137" t="s">
        <v>98</v>
      </c>
      <c r="L1" s="138" t="s">
        <v>99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82</v>
      </c>
    </row>
    <row r="4" ht="36.96" customHeight="1">
      <c r="B4" s="27"/>
      <c r="C4" s="28"/>
      <c r="D4" s="29" t="s">
        <v>100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VD Karolinka, oprava asf. povrchu přístupové komunikace a areálu domku hrázného - II. etapa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101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632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14. 11. 2018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>Povodí Moravy a.s.</v>
      </c>
      <c r="F15" s="46"/>
      <c r="G15" s="46"/>
      <c r="H15" s="46"/>
      <c r="I15" s="145" t="s">
        <v>30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38</v>
      </c>
      <c r="E27" s="46"/>
      <c r="F27" s="46"/>
      <c r="G27" s="46"/>
      <c r="H27" s="46"/>
      <c r="I27" s="143"/>
      <c r="J27" s="154">
        <f>ROUND(J81,2)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5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6">
        <f>ROUND(SUM(BE81:BE111), 2)</f>
        <v>0</v>
      </c>
      <c r="G30" s="46"/>
      <c r="H30" s="46"/>
      <c r="I30" s="157">
        <v>0.20999999999999999</v>
      </c>
      <c r="J30" s="156">
        <f>ROUND(ROUND((SUM(BE81:BE111)),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6">
        <f>ROUND(SUM(BF81:BF111), 2)</f>
        <v>0</v>
      </c>
      <c r="G31" s="46"/>
      <c r="H31" s="46"/>
      <c r="I31" s="157">
        <v>0.14999999999999999</v>
      </c>
      <c r="J31" s="156">
        <f>ROUND(ROUND((SUM(BF81:BF111)),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6">
        <f>ROUND(SUM(BG81:BG111),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6">
        <f>ROUND(SUM(BH81:BH111),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6">
        <f>ROUND(SUM(BI81:BI111),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48</v>
      </c>
      <c r="E36" s="97"/>
      <c r="F36" s="97"/>
      <c r="G36" s="160" t="s">
        <v>49</v>
      </c>
      <c r="H36" s="161" t="s">
        <v>50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VD Karolinka, oprava asf. povrchu přístupové komunikace a areálu domku hrázného - II. etapa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101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 03.2 - Vjezdová brána - přípojka elektro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Karolinka</v>
      </c>
      <c r="G49" s="46"/>
      <c r="H49" s="46"/>
      <c r="I49" s="145" t="s">
        <v>25</v>
      </c>
      <c r="J49" s="146" t="str">
        <f>IF(J12="","",J12)</f>
        <v>14. 11. 2018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Povodí Moravy a.s.</v>
      </c>
      <c r="G51" s="46"/>
      <c r="H51" s="46"/>
      <c r="I51" s="145" t="s">
        <v>33</v>
      </c>
      <c r="J51" s="43" t="str">
        <f>E21</f>
        <v>Dopravní projektování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104</v>
      </c>
      <c r="D54" s="158"/>
      <c r="E54" s="158"/>
      <c r="F54" s="158"/>
      <c r="G54" s="158"/>
      <c r="H54" s="158"/>
      <c r="I54" s="172"/>
      <c r="J54" s="173" t="s">
        <v>105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106</v>
      </c>
      <c r="D56" s="46"/>
      <c r="E56" s="46"/>
      <c r="F56" s="46"/>
      <c r="G56" s="46"/>
      <c r="H56" s="46"/>
      <c r="I56" s="143"/>
      <c r="J56" s="154">
        <f>J81</f>
        <v>0</v>
      </c>
      <c r="K56" s="50"/>
      <c r="AU56" s="23" t="s">
        <v>107</v>
      </c>
    </row>
    <row r="57" s="7" customFormat="1" ht="24.96" customHeight="1">
      <c r="B57" s="176"/>
      <c r="C57" s="177"/>
      <c r="D57" s="178" t="s">
        <v>108</v>
      </c>
      <c r="E57" s="179"/>
      <c r="F57" s="179"/>
      <c r="G57" s="179"/>
      <c r="H57" s="179"/>
      <c r="I57" s="180"/>
      <c r="J57" s="181">
        <f>J82</f>
        <v>0</v>
      </c>
      <c r="K57" s="182"/>
    </row>
    <row r="58" s="8" customFormat="1" ht="19.92" customHeight="1">
      <c r="B58" s="183"/>
      <c r="C58" s="184"/>
      <c r="D58" s="185" t="s">
        <v>428</v>
      </c>
      <c r="E58" s="186"/>
      <c r="F58" s="186"/>
      <c r="G58" s="186"/>
      <c r="H58" s="186"/>
      <c r="I58" s="187"/>
      <c r="J58" s="188">
        <f>J83</f>
        <v>0</v>
      </c>
      <c r="K58" s="189"/>
    </row>
    <row r="59" s="7" customFormat="1" ht="24.96" customHeight="1">
      <c r="B59" s="176"/>
      <c r="C59" s="177"/>
      <c r="D59" s="178" t="s">
        <v>633</v>
      </c>
      <c r="E59" s="179"/>
      <c r="F59" s="179"/>
      <c r="G59" s="179"/>
      <c r="H59" s="179"/>
      <c r="I59" s="180"/>
      <c r="J59" s="181">
        <f>J87</f>
        <v>0</v>
      </c>
      <c r="K59" s="182"/>
    </row>
    <row r="60" s="8" customFormat="1" ht="19.92" customHeight="1">
      <c r="B60" s="183"/>
      <c r="C60" s="184"/>
      <c r="D60" s="185" t="s">
        <v>634</v>
      </c>
      <c r="E60" s="186"/>
      <c r="F60" s="186"/>
      <c r="G60" s="186"/>
      <c r="H60" s="186"/>
      <c r="I60" s="187"/>
      <c r="J60" s="188">
        <f>J88</f>
        <v>0</v>
      </c>
      <c r="K60" s="189"/>
    </row>
    <row r="61" s="8" customFormat="1" ht="19.92" customHeight="1">
      <c r="B61" s="183"/>
      <c r="C61" s="184"/>
      <c r="D61" s="185" t="s">
        <v>635</v>
      </c>
      <c r="E61" s="186"/>
      <c r="F61" s="186"/>
      <c r="G61" s="186"/>
      <c r="H61" s="186"/>
      <c r="I61" s="187"/>
      <c r="J61" s="188">
        <f>J100</f>
        <v>0</v>
      </c>
      <c r="K61" s="189"/>
    </row>
    <row r="62" s="1" customFormat="1" ht="21.84" customHeight="1">
      <c r="B62" s="45"/>
      <c r="C62" s="46"/>
      <c r="D62" s="46"/>
      <c r="E62" s="46"/>
      <c r="F62" s="46"/>
      <c r="G62" s="46"/>
      <c r="H62" s="46"/>
      <c r="I62" s="143"/>
      <c r="J62" s="46"/>
      <c r="K62" s="50"/>
    </row>
    <row r="63" s="1" customFormat="1" ht="6.96" customHeight="1">
      <c r="B63" s="66"/>
      <c r="C63" s="67"/>
      <c r="D63" s="67"/>
      <c r="E63" s="67"/>
      <c r="F63" s="67"/>
      <c r="G63" s="67"/>
      <c r="H63" s="67"/>
      <c r="I63" s="165"/>
      <c r="J63" s="67"/>
      <c r="K63" s="68"/>
    </row>
    <row r="67" s="1" customFormat="1" ht="6.96" customHeight="1">
      <c r="B67" s="69"/>
      <c r="C67" s="70"/>
      <c r="D67" s="70"/>
      <c r="E67" s="70"/>
      <c r="F67" s="70"/>
      <c r="G67" s="70"/>
      <c r="H67" s="70"/>
      <c r="I67" s="168"/>
      <c r="J67" s="70"/>
      <c r="K67" s="70"/>
      <c r="L67" s="71"/>
    </row>
    <row r="68" s="1" customFormat="1" ht="36.96" customHeight="1">
      <c r="B68" s="45"/>
      <c r="C68" s="72" t="s">
        <v>120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6.96" customHeight="1">
      <c r="B69" s="45"/>
      <c r="C69" s="73"/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4.4" customHeight="1">
      <c r="B70" s="45"/>
      <c r="C70" s="75" t="s">
        <v>18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6.5" customHeight="1">
      <c r="B71" s="45"/>
      <c r="C71" s="73"/>
      <c r="D71" s="73"/>
      <c r="E71" s="191" t="str">
        <f>E7</f>
        <v>VD Karolinka, oprava asf. povrchu přístupové komunikace a areálu domku hrázného - II. etapa</v>
      </c>
      <c r="F71" s="75"/>
      <c r="G71" s="75"/>
      <c r="H71" s="75"/>
      <c r="I71" s="190"/>
      <c r="J71" s="73"/>
      <c r="K71" s="73"/>
      <c r="L71" s="71"/>
    </row>
    <row r="72" s="1" customFormat="1" ht="14.4" customHeight="1">
      <c r="B72" s="45"/>
      <c r="C72" s="75" t="s">
        <v>101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7.25" customHeight="1">
      <c r="B73" s="45"/>
      <c r="C73" s="73"/>
      <c r="D73" s="73"/>
      <c r="E73" s="81" t="str">
        <f>E9</f>
        <v>SO 03.2 - Vjezdová brána - přípojka elektro</v>
      </c>
      <c r="F73" s="73"/>
      <c r="G73" s="73"/>
      <c r="H73" s="73"/>
      <c r="I73" s="190"/>
      <c r="J73" s="73"/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8" customHeight="1">
      <c r="B75" s="45"/>
      <c r="C75" s="75" t="s">
        <v>23</v>
      </c>
      <c r="D75" s="73"/>
      <c r="E75" s="73"/>
      <c r="F75" s="192" t="str">
        <f>F12</f>
        <v>Karolinka</v>
      </c>
      <c r="G75" s="73"/>
      <c r="H75" s="73"/>
      <c r="I75" s="193" t="s">
        <v>25</v>
      </c>
      <c r="J75" s="84" t="str">
        <f>IF(J12="","",J12)</f>
        <v>14. 11. 2018</v>
      </c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>
      <c r="B77" s="45"/>
      <c r="C77" s="75" t="s">
        <v>27</v>
      </c>
      <c r="D77" s="73"/>
      <c r="E77" s="73"/>
      <c r="F77" s="192" t="str">
        <f>E15</f>
        <v>Povodí Moravy a.s.</v>
      </c>
      <c r="G77" s="73"/>
      <c r="H77" s="73"/>
      <c r="I77" s="193" t="s">
        <v>33</v>
      </c>
      <c r="J77" s="192" t="str">
        <f>E21</f>
        <v>Dopravní projektování s.r.o.</v>
      </c>
      <c r="K77" s="73"/>
      <c r="L77" s="71"/>
    </row>
    <row r="78" s="1" customFormat="1" ht="14.4" customHeight="1">
      <c r="B78" s="45"/>
      <c r="C78" s="75" t="s">
        <v>31</v>
      </c>
      <c r="D78" s="73"/>
      <c r="E78" s="73"/>
      <c r="F78" s="192" t="str">
        <f>IF(E18="","",E18)</f>
        <v/>
      </c>
      <c r="G78" s="73"/>
      <c r="H78" s="73"/>
      <c r="I78" s="190"/>
      <c r="J78" s="73"/>
      <c r="K78" s="73"/>
      <c r="L78" s="71"/>
    </row>
    <row r="79" s="1" customFormat="1" ht="10.32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9" customFormat="1" ht="29.28" customHeight="1">
      <c r="B80" s="194"/>
      <c r="C80" s="195" t="s">
        <v>121</v>
      </c>
      <c r="D80" s="196" t="s">
        <v>57</v>
      </c>
      <c r="E80" s="196" t="s">
        <v>53</v>
      </c>
      <c r="F80" s="196" t="s">
        <v>122</v>
      </c>
      <c r="G80" s="196" t="s">
        <v>123</v>
      </c>
      <c r="H80" s="196" t="s">
        <v>124</v>
      </c>
      <c r="I80" s="197" t="s">
        <v>125</v>
      </c>
      <c r="J80" s="196" t="s">
        <v>105</v>
      </c>
      <c r="K80" s="198" t="s">
        <v>126</v>
      </c>
      <c r="L80" s="199"/>
      <c r="M80" s="101" t="s">
        <v>127</v>
      </c>
      <c r="N80" s="102" t="s">
        <v>42</v>
      </c>
      <c r="O80" s="102" t="s">
        <v>128</v>
      </c>
      <c r="P80" s="102" t="s">
        <v>129</v>
      </c>
      <c r="Q80" s="102" t="s">
        <v>130</v>
      </c>
      <c r="R80" s="102" t="s">
        <v>131</v>
      </c>
      <c r="S80" s="102" t="s">
        <v>132</v>
      </c>
      <c r="T80" s="103" t="s">
        <v>133</v>
      </c>
    </row>
    <row r="81" s="1" customFormat="1" ht="29.28" customHeight="1">
      <c r="B81" s="45"/>
      <c r="C81" s="107" t="s">
        <v>106</v>
      </c>
      <c r="D81" s="73"/>
      <c r="E81" s="73"/>
      <c r="F81" s="73"/>
      <c r="G81" s="73"/>
      <c r="H81" s="73"/>
      <c r="I81" s="190"/>
      <c r="J81" s="200">
        <f>BK81</f>
        <v>0</v>
      </c>
      <c r="K81" s="73"/>
      <c r="L81" s="71"/>
      <c r="M81" s="104"/>
      <c r="N81" s="105"/>
      <c r="O81" s="105"/>
      <c r="P81" s="201">
        <f>P82+P87</f>
        <v>0</v>
      </c>
      <c r="Q81" s="105"/>
      <c r="R81" s="201">
        <f>R82+R87</f>
        <v>3.1221760000000001</v>
      </c>
      <c r="S81" s="105"/>
      <c r="T81" s="202">
        <f>T82+T87</f>
        <v>0</v>
      </c>
      <c r="AT81" s="23" t="s">
        <v>71</v>
      </c>
      <c r="AU81" s="23" t="s">
        <v>107</v>
      </c>
      <c r="BK81" s="203">
        <f>BK82+BK87</f>
        <v>0</v>
      </c>
    </row>
    <row r="82" s="10" customFormat="1" ht="37.44001" customHeight="1">
      <c r="B82" s="204"/>
      <c r="C82" s="205"/>
      <c r="D82" s="206" t="s">
        <v>71</v>
      </c>
      <c r="E82" s="207" t="s">
        <v>134</v>
      </c>
      <c r="F82" s="207" t="s">
        <v>135</v>
      </c>
      <c r="G82" s="205"/>
      <c r="H82" s="205"/>
      <c r="I82" s="208"/>
      <c r="J82" s="209">
        <f>BK82</f>
        <v>0</v>
      </c>
      <c r="K82" s="205"/>
      <c r="L82" s="210"/>
      <c r="M82" s="211"/>
      <c r="N82" s="212"/>
      <c r="O82" s="212"/>
      <c r="P82" s="213">
        <f>P83</f>
        <v>0</v>
      </c>
      <c r="Q82" s="212"/>
      <c r="R82" s="213">
        <f>R83</f>
        <v>0.0012000000000000001</v>
      </c>
      <c r="S82" s="212"/>
      <c r="T82" s="214">
        <f>T83</f>
        <v>0</v>
      </c>
      <c r="AR82" s="215" t="s">
        <v>80</v>
      </c>
      <c r="AT82" s="216" t="s">
        <v>71</v>
      </c>
      <c r="AU82" s="216" t="s">
        <v>72</v>
      </c>
      <c r="AY82" s="215" t="s">
        <v>136</v>
      </c>
      <c r="BK82" s="217">
        <f>BK83</f>
        <v>0</v>
      </c>
    </row>
    <row r="83" s="10" customFormat="1" ht="19.92" customHeight="1">
      <c r="B83" s="204"/>
      <c r="C83" s="205"/>
      <c r="D83" s="206" t="s">
        <v>71</v>
      </c>
      <c r="E83" s="218" t="s">
        <v>181</v>
      </c>
      <c r="F83" s="218" t="s">
        <v>518</v>
      </c>
      <c r="G83" s="205"/>
      <c r="H83" s="205"/>
      <c r="I83" s="208"/>
      <c r="J83" s="219">
        <f>BK83</f>
        <v>0</v>
      </c>
      <c r="K83" s="205"/>
      <c r="L83" s="210"/>
      <c r="M83" s="211"/>
      <c r="N83" s="212"/>
      <c r="O83" s="212"/>
      <c r="P83" s="213">
        <f>SUM(P84:P86)</f>
        <v>0</v>
      </c>
      <c r="Q83" s="212"/>
      <c r="R83" s="213">
        <f>SUM(R84:R86)</f>
        <v>0.0012000000000000001</v>
      </c>
      <c r="S83" s="212"/>
      <c r="T83" s="214">
        <f>SUM(T84:T86)</f>
        <v>0</v>
      </c>
      <c r="AR83" s="215" t="s">
        <v>80</v>
      </c>
      <c r="AT83" s="216" t="s">
        <v>71</v>
      </c>
      <c r="AU83" s="216" t="s">
        <v>80</v>
      </c>
      <c r="AY83" s="215" t="s">
        <v>136</v>
      </c>
      <c r="BK83" s="217">
        <f>SUM(BK84:BK86)</f>
        <v>0</v>
      </c>
    </row>
    <row r="84" s="1" customFormat="1" ht="16.5" customHeight="1">
      <c r="B84" s="45"/>
      <c r="C84" s="220" t="s">
        <v>80</v>
      </c>
      <c r="D84" s="220" t="s">
        <v>138</v>
      </c>
      <c r="E84" s="221" t="s">
        <v>636</v>
      </c>
      <c r="F84" s="222" t="s">
        <v>637</v>
      </c>
      <c r="G84" s="223" t="s">
        <v>156</v>
      </c>
      <c r="H84" s="224">
        <v>20</v>
      </c>
      <c r="I84" s="225"/>
      <c r="J84" s="226">
        <f>ROUND(I84*H84,2)</f>
        <v>0</v>
      </c>
      <c r="K84" s="222" t="s">
        <v>142</v>
      </c>
      <c r="L84" s="71"/>
      <c r="M84" s="227" t="s">
        <v>21</v>
      </c>
      <c r="N84" s="228" t="s">
        <v>43</v>
      </c>
      <c r="O84" s="46"/>
      <c r="P84" s="229">
        <f>O84*H84</f>
        <v>0</v>
      </c>
      <c r="Q84" s="229">
        <v>6.0000000000000002E-05</v>
      </c>
      <c r="R84" s="229">
        <f>Q84*H84</f>
        <v>0.0012000000000000001</v>
      </c>
      <c r="S84" s="229">
        <v>0</v>
      </c>
      <c r="T84" s="230">
        <f>S84*H84</f>
        <v>0</v>
      </c>
      <c r="AR84" s="23" t="s">
        <v>143</v>
      </c>
      <c r="AT84" s="23" t="s">
        <v>138</v>
      </c>
      <c r="AU84" s="23" t="s">
        <v>82</v>
      </c>
      <c r="AY84" s="23" t="s">
        <v>136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3" t="s">
        <v>80</v>
      </c>
      <c r="BK84" s="231">
        <f>ROUND(I84*H84,2)</f>
        <v>0</v>
      </c>
      <c r="BL84" s="23" t="s">
        <v>143</v>
      </c>
      <c r="BM84" s="23" t="s">
        <v>638</v>
      </c>
    </row>
    <row r="85" s="11" customFormat="1">
      <c r="B85" s="232"/>
      <c r="C85" s="233"/>
      <c r="D85" s="234" t="s">
        <v>145</v>
      </c>
      <c r="E85" s="235" t="s">
        <v>21</v>
      </c>
      <c r="F85" s="236" t="s">
        <v>639</v>
      </c>
      <c r="G85" s="233"/>
      <c r="H85" s="235" t="s">
        <v>21</v>
      </c>
      <c r="I85" s="237"/>
      <c r="J85" s="233"/>
      <c r="K85" s="233"/>
      <c r="L85" s="238"/>
      <c r="M85" s="239"/>
      <c r="N85" s="240"/>
      <c r="O85" s="240"/>
      <c r="P85" s="240"/>
      <c r="Q85" s="240"/>
      <c r="R85" s="240"/>
      <c r="S85" s="240"/>
      <c r="T85" s="241"/>
      <c r="AT85" s="242" t="s">
        <v>145</v>
      </c>
      <c r="AU85" s="242" t="s">
        <v>82</v>
      </c>
      <c r="AV85" s="11" t="s">
        <v>80</v>
      </c>
      <c r="AW85" s="11" t="s">
        <v>36</v>
      </c>
      <c r="AX85" s="11" t="s">
        <v>72</v>
      </c>
      <c r="AY85" s="242" t="s">
        <v>136</v>
      </c>
    </row>
    <row r="86" s="12" customFormat="1">
      <c r="B86" s="243"/>
      <c r="C86" s="244"/>
      <c r="D86" s="234" t="s">
        <v>145</v>
      </c>
      <c r="E86" s="245" t="s">
        <v>21</v>
      </c>
      <c r="F86" s="246" t="s">
        <v>244</v>
      </c>
      <c r="G86" s="244"/>
      <c r="H86" s="247">
        <v>20</v>
      </c>
      <c r="I86" s="248"/>
      <c r="J86" s="244"/>
      <c r="K86" s="244"/>
      <c r="L86" s="249"/>
      <c r="M86" s="250"/>
      <c r="N86" s="251"/>
      <c r="O86" s="251"/>
      <c r="P86" s="251"/>
      <c r="Q86" s="251"/>
      <c r="R86" s="251"/>
      <c r="S86" s="251"/>
      <c r="T86" s="252"/>
      <c r="AT86" s="253" t="s">
        <v>145</v>
      </c>
      <c r="AU86" s="253" t="s">
        <v>82</v>
      </c>
      <c r="AV86" s="12" t="s">
        <v>82</v>
      </c>
      <c r="AW86" s="12" t="s">
        <v>36</v>
      </c>
      <c r="AX86" s="12" t="s">
        <v>80</v>
      </c>
      <c r="AY86" s="253" t="s">
        <v>136</v>
      </c>
    </row>
    <row r="87" s="10" customFormat="1" ht="37.44001" customHeight="1">
      <c r="B87" s="204"/>
      <c r="C87" s="205"/>
      <c r="D87" s="206" t="s">
        <v>71</v>
      </c>
      <c r="E87" s="207" t="s">
        <v>200</v>
      </c>
      <c r="F87" s="207" t="s">
        <v>640</v>
      </c>
      <c r="G87" s="205"/>
      <c r="H87" s="205"/>
      <c r="I87" s="208"/>
      <c r="J87" s="209">
        <f>BK87</f>
        <v>0</v>
      </c>
      <c r="K87" s="205"/>
      <c r="L87" s="210"/>
      <c r="M87" s="211"/>
      <c r="N87" s="212"/>
      <c r="O87" s="212"/>
      <c r="P87" s="213">
        <f>P88+P100</f>
        <v>0</v>
      </c>
      <c r="Q87" s="212"/>
      <c r="R87" s="213">
        <f>R88+R100</f>
        <v>3.1209760000000002</v>
      </c>
      <c r="S87" s="212"/>
      <c r="T87" s="214">
        <f>T88+T100</f>
        <v>0</v>
      </c>
      <c r="AR87" s="215" t="s">
        <v>153</v>
      </c>
      <c r="AT87" s="216" t="s">
        <v>71</v>
      </c>
      <c r="AU87" s="216" t="s">
        <v>72</v>
      </c>
      <c r="AY87" s="215" t="s">
        <v>136</v>
      </c>
      <c r="BK87" s="217">
        <f>BK88+BK100</f>
        <v>0</v>
      </c>
    </row>
    <row r="88" s="10" customFormat="1" ht="19.92" customHeight="1">
      <c r="B88" s="204"/>
      <c r="C88" s="205"/>
      <c r="D88" s="206" t="s">
        <v>71</v>
      </c>
      <c r="E88" s="218" t="s">
        <v>641</v>
      </c>
      <c r="F88" s="218" t="s">
        <v>642</v>
      </c>
      <c r="G88" s="205"/>
      <c r="H88" s="205"/>
      <c r="I88" s="208"/>
      <c r="J88" s="219">
        <f>BK88</f>
        <v>0</v>
      </c>
      <c r="K88" s="205"/>
      <c r="L88" s="210"/>
      <c r="M88" s="211"/>
      <c r="N88" s="212"/>
      <c r="O88" s="212"/>
      <c r="P88" s="213">
        <f>SUM(P89:P99)</f>
        <v>0</v>
      </c>
      <c r="Q88" s="212"/>
      <c r="R88" s="213">
        <f>SUM(R89:R99)</f>
        <v>0</v>
      </c>
      <c r="S88" s="212"/>
      <c r="T88" s="214">
        <f>SUM(T89:T99)</f>
        <v>0</v>
      </c>
      <c r="AR88" s="215" t="s">
        <v>153</v>
      </c>
      <c r="AT88" s="216" t="s">
        <v>71</v>
      </c>
      <c r="AU88" s="216" t="s">
        <v>80</v>
      </c>
      <c r="AY88" s="215" t="s">
        <v>136</v>
      </c>
      <c r="BK88" s="217">
        <f>SUM(BK89:BK99)</f>
        <v>0</v>
      </c>
    </row>
    <row r="89" s="1" customFormat="1" ht="16.5" customHeight="1">
      <c r="B89" s="45"/>
      <c r="C89" s="220" t="s">
        <v>82</v>
      </c>
      <c r="D89" s="220" t="s">
        <v>138</v>
      </c>
      <c r="E89" s="221" t="s">
        <v>643</v>
      </c>
      <c r="F89" s="222" t="s">
        <v>644</v>
      </c>
      <c r="G89" s="223" t="s">
        <v>300</v>
      </c>
      <c r="H89" s="224">
        <v>2</v>
      </c>
      <c r="I89" s="225"/>
      <c r="J89" s="226">
        <f>ROUND(I89*H89,2)</f>
        <v>0</v>
      </c>
      <c r="K89" s="222" t="s">
        <v>21</v>
      </c>
      <c r="L89" s="71"/>
      <c r="M89" s="227" t="s">
        <v>21</v>
      </c>
      <c r="N89" s="228" t="s">
        <v>43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645</v>
      </c>
      <c r="AT89" s="23" t="s">
        <v>138</v>
      </c>
      <c r="AU89" s="23" t="s">
        <v>82</v>
      </c>
      <c r="AY89" s="23" t="s">
        <v>136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80</v>
      </c>
      <c r="BK89" s="231">
        <f>ROUND(I89*H89,2)</f>
        <v>0</v>
      </c>
      <c r="BL89" s="23" t="s">
        <v>645</v>
      </c>
      <c r="BM89" s="23" t="s">
        <v>646</v>
      </c>
    </row>
    <row r="90" s="12" customFormat="1">
      <c r="B90" s="243"/>
      <c r="C90" s="244"/>
      <c r="D90" s="234" t="s">
        <v>145</v>
      </c>
      <c r="E90" s="245" t="s">
        <v>21</v>
      </c>
      <c r="F90" s="246" t="s">
        <v>82</v>
      </c>
      <c r="G90" s="244"/>
      <c r="H90" s="247">
        <v>2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AT90" s="253" t="s">
        <v>145</v>
      </c>
      <c r="AU90" s="253" t="s">
        <v>82</v>
      </c>
      <c r="AV90" s="12" t="s">
        <v>82</v>
      </c>
      <c r="AW90" s="12" t="s">
        <v>36</v>
      </c>
      <c r="AX90" s="12" t="s">
        <v>80</v>
      </c>
      <c r="AY90" s="253" t="s">
        <v>136</v>
      </c>
    </row>
    <row r="91" s="1" customFormat="1" ht="16.5" customHeight="1">
      <c r="B91" s="45"/>
      <c r="C91" s="220" t="s">
        <v>153</v>
      </c>
      <c r="D91" s="220" t="s">
        <v>138</v>
      </c>
      <c r="E91" s="221" t="s">
        <v>647</v>
      </c>
      <c r="F91" s="222" t="s">
        <v>648</v>
      </c>
      <c r="G91" s="223" t="s">
        <v>300</v>
      </c>
      <c r="H91" s="224">
        <v>1</v>
      </c>
      <c r="I91" s="225"/>
      <c r="J91" s="226">
        <f>ROUND(I91*H91,2)</f>
        <v>0</v>
      </c>
      <c r="K91" s="222" t="s">
        <v>21</v>
      </c>
      <c r="L91" s="71"/>
      <c r="M91" s="227" t="s">
        <v>21</v>
      </c>
      <c r="N91" s="228" t="s">
        <v>43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645</v>
      </c>
      <c r="AT91" s="23" t="s">
        <v>138</v>
      </c>
      <c r="AU91" s="23" t="s">
        <v>82</v>
      </c>
      <c r="AY91" s="23" t="s">
        <v>136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80</v>
      </c>
      <c r="BK91" s="231">
        <f>ROUND(I91*H91,2)</f>
        <v>0</v>
      </c>
      <c r="BL91" s="23" t="s">
        <v>645</v>
      </c>
      <c r="BM91" s="23" t="s">
        <v>649</v>
      </c>
    </row>
    <row r="92" s="1" customFormat="1" ht="16.5" customHeight="1">
      <c r="B92" s="45"/>
      <c r="C92" s="220" t="s">
        <v>143</v>
      </c>
      <c r="D92" s="220" t="s">
        <v>138</v>
      </c>
      <c r="E92" s="221" t="s">
        <v>650</v>
      </c>
      <c r="F92" s="222" t="s">
        <v>651</v>
      </c>
      <c r="G92" s="223" t="s">
        <v>156</v>
      </c>
      <c r="H92" s="224">
        <v>32</v>
      </c>
      <c r="I92" s="225"/>
      <c r="J92" s="226">
        <f>ROUND(I92*H92,2)</f>
        <v>0</v>
      </c>
      <c r="K92" s="222" t="s">
        <v>21</v>
      </c>
      <c r="L92" s="71"/>
      <c r="M92" s="227" t="s">
        <v>21</v>
      </c>
      <c r="N92" s="228" t="s">
        <v>43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645</v>
      </c>
      <c r="AT92" s="23" t="s">
        <v>138</v>
      </c>
      <c r="AU92" s="23" t="s">
        <v>82</v>
      </c>
      <c r="AY92" s="23" t="s">
        <v>136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80</v>
      </c>
      <c r="BK92" s="231">
        <f>ROUND(I92*H92,2)</f>
        <v>0</v>
      </c>
      <c r="BL92" s="23" t="s">
        <v>645</v>
      </c>
      <c r="BM92" s="23" t="s">
        <v>652</v>
      </c>
    </row>
    <row r="93" s="12" customFormat="1">
      <c r="B93" s="243"/>
      <c r="C93" s="244"/>
      <c r="D93" s="234" t="s">
        <v>145</v>
      </c>
      <c r="E93" s="245" t="s">
        <v>21</v>
      </c>
      <c r="F93" s="246" t="s">
        <v>312</v>
      </c>
      <c r="G93" s="244"/>
      <c r="H93" s="247">
        <v>32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145</v>
      </c>
      <c r="AU93" s="253" t="s">
        <v>82</v>
      </c>
      <c r="AV93" s="12" t="s">
        <v>82</v>
      </c>
      <c r="AW93" s="12" t="s">
        <v>36</v>
      </c>
      <c r="AX93" s="12" t="s">
        <v>80</v>
      </c>
      <c r="AY93" s="253" t="s">
        <v>136</v>
      </c>
    </row>
    <row r="94" s="1" customFormat="1" ht="16.5" customHeight="1">
      <c r="B94" s="45"/>
      <c r="C94" s="220" t="s">
        <v>164</v>
      </c>
      <c r="D94" s="220" t="s">
        <v>138</v>
      </c>
      <c r="E94" s="221" t="s">
        <v>653</v>
      </c>
      <c r="F94" s="222" t="s">
        <v>654</v>
      </c>
      <c r="G94" s="223" t="s">
        <v>156</v>
      </c>
      <c r="H94" s="224">
        <v>40</v>
      </c>
      <c r="I94" s="225"/>
      <c r="J94" s="226">
        <f>ROUND(I94*H94,2)</f>
        <v>0</v>
      </c>
      <c r="K94" s="222" t="s">
        <v>21</v>
      </c>
      <c r="L94" s="71"/>
      <c r="M94" s="227" t="s">
        <v>21</v>
      </c>
      <c r="N94" s="228" t="s">
        <v>43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645</v>
      </c>
      <c r="AT94" s="23" t="s">
        <v>138</v>
      </c>
      <c r="AU94" s="23" t="s">
        <v>82</v>
      </c>
      <c r="AY94" s="23" t="s">
        <v>136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80</v>
      </c>
      <c r="BK94" s="231">
        <f>ROUND(I94*H94,2)</f>
        <v>0</v>
      </c>
      <c r="BL94" s="23" t="s">
        <v>645</v>
      </c>
      <c r="BM94" s="23" t="s">
        <v>655</v>
      </c>
    </row>
    <row r="95" s="1" customFormat="1" ht="16.5" customHeight="1">
      <c r="B95" s="45"/>
      <c r="C95" s="220" t="s">
        <v>170</v>
      </c>
      <c r="D95" s="220" t="s">
        <v>138</v>
      </c>
      <c r="E95" s="221" t="s">
        <v>656</v>
      </c>
      <c r="F95" s="222" t="s">
        <v>657</v>
      </c>
      <c r="G95" s="223" t="s">
        <v>607</v>
      </c>
      <c r="H95" s="224">
        <v>1</v>
      </c>
      <c r="I95" s="225"/>
      <c r="J95" s="226">
        <f>ROUND(I95*H95,2)</f>
        <v>0</v>
      </c>
      <c r="K95" s="222" t="s">
        <v>21</v>
      </c>
      <c r="L95" s="71"/>
      <c r="M95" s="227" t="s">
        <v>21</v>
      </c>
      <c r="N95" s="228" t="s">
        <v>43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645</v>
      </c>
      <c r="AT95" s="23" t="s">
        <v>138</v>
      </c>
      <c r="AU95" s="23" t="s">
        <v>82</v>
      </c>
      <c r="AY95" s="23" t="s">
        <v>136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80</v>
      </c>
      <c r="BK95" s="231">
        <f>ROUND(I95*H95,2)</f>
        <v>0</v>
      </c>
      <c r="BL95" s="23" t="s">
        <v>645</v>
      </c>
      <c r="BM95" s="23" t="s">
        <v>658</v>
      </c>
    </row>
    <row r="96" s="1" customFormat="1" ht="16.5" customHeight="1">
      <c r="B96" s="45"/>
      <c r="C96" s="220" t="s">
        <v>175</v>
      </c>
      <c r="D96" s="220" t="s">
        <v>138</v>
      </c>
      <c r="E96" s="221" t="s">
        <v>659</v>
      </c>
      <c r="F96" s="222" t="s">
        <v>660</v>
      </c>
      <c r="G96" s="223" t="s">
        <v>607</v>
      </c>
      <c r="H96" s="224">
        <v>2</v>
      </c>
      <c r="I96" s="225"/>
      <c r="J96" s="226">
        <f>ROUND(I96*H96,2)</f>
        <v>0</v>
      </c>
      <c r="K96" s="222" t="s">
        <v>21</v>
      </c>
      <c r="L96" s="71"/>
      <c r="M96" s="227" t="s">
        <v>21</v>
      </c>
      <c r="N96" s="228" t="s">
        <v>43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645</v>
      </c>
      <c r="AT96" s="23" t="s">
        <v>138</v>
      </c>
      <c r="AU96" s="23" t="s">
        <v>82</v>
      </c>
      <c r="AY96" s="23" t="s">
        <v>136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80</v>
      </c>
      <c r="BK96" s="231">
        <f>ROUND(I96*H96,2)</f>
        <v>0</v>
      </c>
      <c r="BL96" s="23" t="s">
        <v>645</v>
      </c>
      <c r="BM96" s="23" t="s">
        <v>661</v>
      </c>
    </row>
    <row r="97" s="1" customFormat="1" ht="16.5" customHeight="1">
      <c r="B97" s="45"/>
      <c r="C97" s="220" t="s">
        <v>181</v>
      </c>
      <c r="D97" s="220" t="s">
        <v>138</v>
      </c>
      <c r="E97" s="221" t="s">
        <v>662</v>
      </c>
      <c r="F97" s="222" t="s">
        <v>663</v>
      </c>
      <c r="G97" s="223" t="s">
        <v>607</v>
      </c>
      <c r="H97" s="224">
        <v>0.5</v>
      </c>
      <c r="I97" s="225"/>
      <c r="J97" s="226">
        <f>ROUND(I97*H97,2)</f>
        <v>0</v>
      </c>
      <c r="K97" s="222" t="s">
        <v>21</v>
      </c>
      <c r="L97" s="71"/>
      <c r="M97" s="227" t="s">
        <v>21</v>
      </c>
      <c r="N97" s="228" t="s">
        <v>43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645</v>
      </c>
      <c r="AT97" s="23" t="s">
        <v>138</v>
      </c>
      <c r="AU97" s="23" t="s">
        <v>82</v>
      </c>
      <c r="AY97" s="23" t="s">
        <v>136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80</v>
      </c>
      <c r="BK97" s="231">
        <f>ROUND(I97*H97,2)</f>
        <v>0</v>
      </c>
      <c r="BL97" s="23" t="s">
        <v>645</v>
      </c>
      <c r="BM97" s="23" t="s">
        <v>664</v>
      </c>
    </row>
    <row r="98" s="1" customFormat="1" ht="16.5" customHeight="1">
      <c r="B98" s="45"/>
      <c r="C98" s="220" t="s">
        <v>188</v>
      </c>
      <c r="D98" s="220" t="s">
        <v>138</v>
      </c>
      <c r="E98" s="221" t="s">
        <v>665</v>
      </c>
      <c r="F98" s="222" t="s">
        <v>666</v>
      </c>
      <c r="G98" s="223" t="s">
        <v>21</v>
      </c>
      <c r="H98" s="224">
        <v>1</v>
      </c>
      <c r="I98" s="225"/>
      <c r="J98" s="226">
        <f>ROUND(I98*H98,2)</f>
        <v>0</v>
      </c>
      <c r="K98" s="222" t="s">
        <v>21</v>
      </c>
      <c r="L98" s="71"/>
      <c r="M98" s="227" t="s">
        <v>21</v>
      </c>
      <c r="N98" s="228" t="s">
        <v>43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645</v>
      </c>
      <c r="AT98" s="23" t="s">
        <v>138</v>
      </c>
      <c r="AU98" s="23" t="s">
        <v>82</v>
      </c>
      <c r="AY98" s="23" t="s">
        <v>136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80</v>
      </c>
      <c r="BK98" s="231">
        <f>ROUND(I98*H98,2)</f>
        <v>0</v>
      </c>
      <c r="BL98" s="23" t="s">
        <v>645</v>
      </c>
      <c r="BM98" s="23" t="s">
        <v>667</v>
      </c>
    </row>
    <row r="99" s="1" customFormat="1" ht="16.5" customHeight="1">
      <c r="B99" s="45"/>
      <c r="C99" s="220" t="s">
        <v>194</v>
      </c>
      <c r="D99" s="220" t="s">
        <v>138</v>
      </c>
      <c r="E99" s="221" t="s">
        <v>668</v>
      </c>
      <c r="F99" s="222" t="s">
        <v>669</v>
      </c>
      <c r="G99" s="223" t="s">
        <v>607</v>
      </c>
      <c r="H99" s="224">
        <v>3</v>
      </c>
      <c r="I99" s="225"/>
      <c r="J99" s="226">
        <f>ROUND(I99*H99,2)</f>
        <v>0</v>
      </c>
      <c r="K99" s="222" t="s">
        <v>21</v>
      </c>
      <c r="L99" s="71"/>
      <c r="M99" s="227" t="s">
        <v>21</v>
      </c>
      <c r="N99" s="228" t="s">
        <v>43</v>
      </c>
      <c r="O99" s="4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3" t="s">
        <v>645</v>
      </c>
      <c r="AT99" s="23" t="s">
        <v>138</v>
      </c>
      <c r="AU99" s="23" t="s">
        <v>82</v>
      </c>
      <c r="AY99" s="23" t="s">
        <v>136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80</v>
      </c>
      <c r="BK99" s="231">
        <f>ROUND(I99*H99,2)</f>
        <v>0</v>
      </c>
      <c r="BL99" s="23" t="s">
        <v>645</v>
      </c>
      <c r="BM99" s="23" t="s">
        <v>670</v>
      </c>
    </row>
    <row r="100" s="10" customFormat="1" ht="29.88" customHeight="1">
      <c r="B100" s="204"/>
      <c r="C100" s="205"/>
      <c r="D100" s="206" t="s">
        <v>71</v>
      </c>
      <c r="E100" s="218" t="s">
        <v>671</v>
      </c>
      <c r="F100" s="218" t="s">
        <v>672</v>
      </c>
      <c r="G100" s="205"/>
      <c r="H100" s="205"/>
      <c r="I100" s="208"/>
      <c r="J100" s="219">
        <f>BK100</f>
        <v>0</v>
      </c>
      <c r="K100" s="205"/>
      <c r="L100" s="210"/>
      <c r="M100" s="211"/>
      <c r="N100" s="212"/>
      <c r="O100" s="212"/>
      <c r="P100" s="213">
        <f>SUM(P101:P111)</f>
        <v>0</v>
      </c>
      <c r="Q100" s="212"/>
      <c r="R100" s="213">
        <f>SUM(R101:R111)</f>
        <v>3.1209760000000002</v>
      </c>
      <c r="S100" s="212"/>
      <c r="T100" s="214">
        <f>SUM(T101:T111)</f>
        <v>0</v>
      </c>
      <c r="AR100" s="215" t="s">
        <v>153</v>
      </c>
      <c r="AT100" s="216" t="s">
        <v>71</v>
      </c>
      <c r="AU100" s="216" t="s">
        <v>80</v>
      </c>
      <c r="AY100" s="215" t="s">
        <v>136</v>
      </c>
      <c r="BK100" s="217">
        <f>SUM(BK101:BK111)</f>
        <v>0</v>
      </c>
    </row>
    <row r="101" s="1" customFormat="1" ht="16.5" customHeight="1">
      <c r="B101" s="45"/>
      <c r="C101" s="220" t="s">
        <v>199</v>
      </c>
      <c r="D101" s="220" t="s">
        <v>138</v>
      </c>
      <c r="E101" s="221" t="s">
        <v>673</v>
      </c>
      <c r="F101" s="222" t="s">
        <v>674</v>
      </c>
      <c r="G101" s="223" t="s">
        <v>300</v>
      </c>
      <c r="H101" s="224">
        <v>2</v>
      </c>
      <c r="I101" s="225"/>
      <c r="J101" s="226">
        <f>ROUND(I101*H101,2)</f>
        <v>0</v>
      </c>
      <c r="K101" s="222" t="s">
        <v>21</v>
      </c>
      <c r="L101" s="71"/>
      <c r="M101" s="227" t="s">
        <v>21</v>
      </c>
      <c r="N101" s="228" t="s">
        <v>43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645</v>
      </c>
      <c r="AT101" s="23" t="s">
        <v>138</v>
      </c>
      <c r="AU101" s="23" t="s">
        <v>82</v>
      </c>
      <c r="AY101" s="23" t="s">
        <v>136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80</v>
      </c>
      <c r="BK101" s="231">
        <f>ROUND(I101*H101,2)</f>
        <v>0</v>
      </c>
      <c r="BL101" s="23" t="s">
        <v>645</v>
      </c>
      <c r="BM101" s="23" t="s">
        <v>675</v>
      </c>
    </row>
    <row r="102" s="1" customFormat="1" ht="16.5" customHeight="1">
      <c r="B102" s="45"/>
      <c r="C102" s="220" t="s">
        <v>206</v>
      </c>
      <c r="D102" s="220" t="s">
        <v>138</v>
      </c>
      <c r="E102" s="221" t="s">
        <v>676</v>
      </c>
      <c r="F102" s="222" t="s">
        <v>677</v>
      </c>
      <c r="G102" s="223" t="s">
        <v>678</v>
      </c>
      <c r="H102" s="224">
        <v>0.02</v>
      </c>
      <c r="I102" s="225"/>
      <c r="J102" s="226">
        <f>ROUND(I102*H102,2)</f>
        <v>0</v>
      </c>
      <c r="K102" s="222" t="s">
        <v>142</v>
      </c>
      <c r="L102" s="71"/>
      <c r="M102" s="227" t="s">
        <v>21</v>
      </c>
      <c r="N102" s="228" t="s">
        <v>43</v>
      </c>
      <c r="O102" s="46"/>
      <c r="P102" s="229">
        <f>O102*H102</f>
        <v>0</v>
      </c>
      <c r="Q102" s="229">
        <v>0.0088000000000000005</v>
      </c>
      <c r="R102" s="229">
        <f>Q102*H102</f>
        <v>0.00017600000000000002</v>
      </c>
      <c r="S102" s="229">
        <v>0</v>
      </c>
      <c r="T102" s="230">
        <f>S102*H102</f>
        <v>0</v>
      </c>
      <c r="AR102" s="23" t="s">
        <v>645</v>
      </c>
      <c r="AT102" s="23" t="s">
        <v>138</v>
      </c>
      <c r="AU102" s="23" t="s">
        <v>82</v>
      </c>
      <c r="AY102" s="23" t="s">
        <v>136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80</v>
      </c>
      <c r="BK102" s="231">
        <f>ROUND(I102*H102,2)</f>
        <v>0</v>
      </c>
      <c r="BL102" s="23" t="s">
        <v>645</v>
      </c>
      <c r="BM102" s="23" t="s">
        <v>679</v>
      </c>
    </row>
    <row r="103" s="1" customFormat="1" ht="16.5" customHeight="1">
      <c r="B103" s="45"/>
      <c r="C103" s="220" t="s">
        <v>211</v>
      </c>
      <c r="D103" s="220" t="s">
        <v>138</v>
      </c>
      <c r="E103" s="221" t="s">
        <v>680</v>
      </c>
      <c r="F103" s="222" t="s">
        <v>681</v>
      </c>
      <c r="G103" s="223" t="s">
        <v>141</v>
      </c>
      <c r="H103" s="224">
        <v>40</v>
      </c>
      <c r="I103" s="225"/>
      <c r="J103" s="226">
        <f>ROUND(I103*H103,2)</f>
        <v>0</v>
      </c>
      <c r="K103" s="222" t="s">
        <v>142</v>
      </c>
      <c r="L103" s="71"/>
      <c r="M103" s="227" t="s">
        <v>21</v>
      </c>
      <c r="N103" s="228" t="s">
        <v>43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645</v>
      </c>
      <c r="AT103" s="23" t="s">
        <v>138</v>
      </c>
      <c r="AU103" s="23" t="s">
        <v>82</v>
      </c>
      <c r="AY103" s="23" t="s">
        <v>136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80</v>
      </c>
      <c r="BK103" s="231">
        <f>ROUND(I103*H103,2)</f>
        <v>0</v>
      </c>
      <c r="BL103" s="23" t="s">
        <v>645</v>
      </c>
      <c r="BM103" s="23" t="s">
        <v>682</v>
      </c>
    </row>
    <row r="104" s="12" customFormat="1">
      <c r="B104" s="243"/>
      <c r="C104" s="244"/>
      <c r="D104" s="234" t="s">
        <v>145</v>
      </c>
      <c r="E104" s="245" t="s">
        <v>21</v>
      </c>
      <c r="F104" s="246" t="s">
        <v>347</v>
      </c>
      <c r="G104" s="244"/>
      <c r="H104" s="247">
        <v>40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AT104" s="253" t="s">
        <v>145</v>
      </c>
      <c r="AU104" s="253" t="s">
        <v>82</v>
      </c>
      <c r="AV104" s="12" t="s">
        <v>82</v>
      </c>
      <c r="AW104" s="12" t="s">
        <v>36</v>
      </c>
      <c r="AX104" s="12" t="s">
        <v>80</v>
      </c>
      <c r="AY104" s="253" t="s">
        <v>136</v>
      </c>
    </row>
    <row r="105" s="1" customFormat="1" ht="16.5" customHeight="1">
      <c r="B105" s="45"/>
      <c r="C105" s="220" t="s">
        <v>215</v>
      </c>
      <c r="D105" s="220" t="s">
        <v>138</v>
      </c>
      <c r="E105" s="221" t="s">
        <v>683</v>
      </c>
      <c r="F105" s="222" t="s">
        <v>684</v>
      </c>
      <c r="G105" s="223" t="s">
        <v>156</v>
      </c>
      <c r="H105" s="224">
        <v>40</v>
      </c>
      <c r="I105" s="225"/>
      <c r="J105" s="226">
        <f>ROUND(I105*H105,2)</f>
        <v>0</v>
      </c>
      <c r="K105" s="222" t="s">
        <v>142</v>
      </c>
      <c r="L105" s="71"/>
      <c r="M105" s="227" t="s">
        <v>21</v>
      </c>
      <c r="N105" s="228" t="s">
        <v>43</v>
      </c>
      <c r="O105" s="46"/>
      <c r="P105" s="229">
        <f>O105*H105</f>
        <v>0</v>
      </c>
      <c r="Q105" s="229">
        <v>2.0000000000000002E-05</v>
      </c>
      <c r="R105" s="229">
        <f>Q105*H105</f>
        <v>0.00080000000000000004</v>
      </c>
      <c r="S105" s="229">
        <v>0</v>
      </c>
      <c r="T105" s="230">
        <f>S105*H105</f>
        <v>0</v>
      </c>
      <c r="AR105" s="23" t="s">
        <v>645</v>
      </c>
      <c r="AT105" s="23" t="s">
        <v>138</v>
      </c>
      <c r="AU105" s="23" t="s">
        <v>82</v>
      </c>
      <c r="AY105" s="23" t="s">
        <v>136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80</v>
      </c>
      <c r="BK105" s="231">
        <f>ROUND(I105*H105,2)</f>
        <v>0</v>
      </c>
      <c r="BL105" s="23" t="s">
        <v>645</v>
      </c>
      <c r="BM105" s="23" t="s">
        <v>685</v>
      </c>
    </row>
    <row r="106" s="1" customFormat="1" ht="25.5" customHeight="1">
      <c r="B106" s="45"/>
      <c r="C106" s="220" t="s">
        <v>10</v>
      </c>
      <c r="D106" s="220" t="s">
        <v>138</v>
      </c>
      <c r="E106" s="221" t="s">
        <v>686</v>
      </c>
      <c r="F106" s="222" t="s">
        <v>687</v>
      </c>
      <c r="G106" s="223" t="s">
        <v>156</v>
      </c>
      <c r="H106" s="224">
        <v>20</v>
      </c>
      <c r="I106" s="225"/>
      <c r="J106" s="226">
        <f>ROUND(I106*H106,2)</f>
        <v>0</v>
      </c>
      <c r="K106" s="222" t="s">
        <v>142</v>
      </c>
      <c r="L106" s="71"/>
      <c r="M106" s="227" t="s">
        <v>21</v>
      </c>
      <c r="N106" s="228" t="s">
        <v>43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645</v>
      </c>
      <c r="AT106" s="23" t="s">
        <v>138</v>
      </c>
      <c r="AU106" s="23" t="s">
        <v>82</v>
      </c>
      <c r="AY106" s="23" t="s">
        <v>136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80</v>
      </c>
      <c r="BK106" s="231">
        <f>ROUND(I106*H106,2)</f>
        <v>0</v>
      </c>
      <c r="BL106" s="23" t="s">
        <v>645</v>
      </c>
      <c r="BM106" s="23" t="s">
        <v>688</v>
      </c>
    </row>
    <row r="107" s="1" customFormat="1" ht="25.5" customHeight="1">
      <c r="B107" s="45"/>
      <c r="C107" s="220" t="s">
        <v>222</v>
      </c>
      <c r="D107" s="220" t="s">
        <v>138</v>
      </c>
      <c r="E107" s="221" t="s">
        <v>689</v>
      </c>
      <c r="F107" s="222" t="s">
        <v>690</v>
      </c>
      <c r="G107" s="223" t="s">
        <v>156</v>
      </c>
      <c r="H107" s="224">
        <v>20</v>
      </c>
      <c r="I107" s="225"/>
      <c r="J107" s="226">
        <f>ROUND(I107*H107,2)</f>
        <v>0</v>
      </c>
      <c r="K107" s="222" t="s">
        <v>142</v>
      </c>
      <c r="L107" s="71"/>
      <c r="M107" s="227" t="s">
        <v>21</v>
      </c>
      <c r="N107" s="228" t="s">
        <v>43</v>
      </c>
      <c r="O107" s="46"/>
      <c r="P107" s="229">
        <f>O107*H107</f>
        <v>0</v>
      </c>
      <c r="Q107" s="229">
        <v>0.156</v>
      </c>
      <c r="R107" s="229">
        <f>Q107*H107</f>
        <v>3.1200000000000001</v>
      </c>
      <c r="S107" s="229">
        <v>0</v>
      </c>
      <c r="T107" s="230">
        <f>S107*H107</f>
        <v>0</v>
      </c>
      <c r="AR107" s="23" t="s">
        <v>645</v>
      </c>
      <c r="AT107" s="23" t="s">
        <v>138</v>
      </c>
      <c r="AU107" s="23" t="s">
        <v>82</v>
      </c>
      <c r="AY107" s="23" t="s">
        <v>136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80</v>
      </c>
      <c r="BK107" s="231">
        <f>ROUND(I107*H107,2)</f>
        <v>0</v>
      </c>
      <c r="BL107" s="23" t="s">
        <v>645</v>
      </c>
      <c r="BM107" s="23" t="s">
        <v>691</v>
      </c>
    </row>
    <row r="108" s="1" customFormat="1" ht="25.5" customHeight="1">
      <c r="B108" s="45"/>
      <c r="C108" s="220" t="s">
        <v>226</v>
      </c>
      <c r="D108" s="220" t="s">
        <v>138</v>
      </c>
      <c r="E108" s="221" t="s">
        <v>692</v>
      </c>
      <c r="F108" s="222" t="s">
        <v>693</v>
      </c>
      <c r="G108" s="223" t="s">
        <v>156</v>
      </c>
      <c r="H108" s="224">
        <v>1</v>
      </c>
      <c r="I108" s="225"/>
      <c r="J108" s="226">
        <f>ROUND(I108*H108,2)</f>
        <v>0</v>
      </c>
      <c r="K108" s="222" t="s">
        <v>142</v>
      </c>
      <c r="L108" s="71"/>
      <c r="M108" s="227" t="s">
        <v>21</v>
      </c>
      <c r="N108" s="228" t="s">
        <v>43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645</v>
      </c>
      <c r="AT108" s="23" t="s">
        <v>138</v>
      </c>
      <c r="AU108" s="23" t="s">
        <v>82</v>
      </c>
      <c r="AY108" s="23" t="s">
        <v>136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80</v>
      </c>
      <c r="BK108" s="231">
        <f>ROUND(I108*H108,2)</f>
        <v>0</v>
      </c>
      <c r="BL108" s="23" t="s">
        <v>645</v>
      </c>
      <c r="BM108" s="23" t="s">
        <v>694</v>
      </c>
    </row>
    <row r="109" s="1" customFormat="1" ht="16.5" customHeight="1">
      <c r="B109" s="45"/>
      <c r="C109" s="220" t="s">
        <v>232</v>
      </c>
      <c r="D109" s="220" t="s">
        <v>138</v>
      </c>
      <c r="E109" s="221" t="s">
        <v>695</v>
      </c>
      <c r="F109" s="222" t="s">
        <v>696</v>
      </c>
      <c r="G109" s="223" t="s">
        <v>161</v>
      </c>
      <c r="H109" s="224">
        <v>8</v>
      </c>
      <c r="I109" s="225"/>
      <c r="J109" s="226">
        <f>ROUND(I109*H109,2)</f>
        <v>0</v>
      </c>
      <c r="K109" s="222" t="s">
        <v>142</v>
      </c>
      <c r="L109" s="71"/>
      <c r="M109" s="227" t="s">
        <v>21</v>
      </c>
      <c r="N109" s="228" t="s">
        <v>43</v>
      </c>
      <c r="O109" s="4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" t="s">
        <v>645</v>
      </c>
      <c r="AT109" s="23" t="s">
        <v>138</v>
      </c>
      <c r="AU109" s="23" t="s">
        <v>82</v>
      </c>
      <c r="AY109" s="23" t="s">
        <v>136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80</v>
      </c>
      <c r="BK109" s="231">
        <f>ROUND(I109*H109,2)</f>
        <v>0</v>
      </c>
      <c r="BL109" s="23" t="s">
        <v>645</v>
      </c>
      <c r="BM109" s="23" t="s">
        <v>697</v>
      </c>
    </row>
    <row r="110" s="12" customFormat="1">
      <c r="B110" s="243"/>
      <c r="C110" s="244"/>
      <c r="D110" s="234" t="s">
        <v>145</v>
      </c>
      <c r="E110" s="245" t="s">
        <v>21</v>
      </c>
      <c r="F110" s="246" t="s">
        <v>698</v>
      </c>
      <c r="G110" s="244"/>
      <c r="H110" s="247">
        <v>8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145</v>
      </c>
      <c r="AU110" s="253" t="s">
        <v>82</v>
      </c>
      <c r="AV110" s="12" t="s">
        <v>82</v>
      </c>
      <c r="AW110" s="12" t="s">
        <v>36</v>
      </c>
      <c r="AX110" s="12" t="s">
        <v>80</v>
      </c>
      <c r="AY110" s="253" t="s">
        <v>136</v>
      </c>
    </row>
    <row r="111" s="1" customFormat="1" ht="16.5" customHeight="1">
      <c r="B111" s="45"/>
      <c r="C111" s="220" t="s">
        <v>238</v>
      </c>
      <c r="D111" s="220" t="s">
        <v>138</v>
      </c>
      <c r="E111" s="221" t="s">
        <v>699</v>
      </c>
      <c r="F111" s="222" t="s">
        <v>700</v>
      </c>
      <c r="G111" s="223" t="s">
        <v>141</v>
      </c>
      <c r="H111" s="224">
        <v>8</v>
      </c>
      <c r="I111" s="225"/>
      <c r="J111" s="226">
        <f>ROUND(I111*H111,2)</f>
        <v>0</v>
      </c>
      <c r="K111" s="222" t="s">
        <v>142</v>
      </c>
      <c r="L111" s="71"/>
      <c r="M111" s="227" t="s">
        <v>21</v>
      </c>
      <c r="N111" s="277" t="s">
        <v>43</v>
      </c>
      <c r="O111" s="278"/>
      <c r="P111" s="279">
        <f>O111*H111</f>
        <v>0</v>
      </c>
      <c r="Q111" s="279">
        <v>0</v>
      </c>
      <c r="R111" s="279">
        <f>Q111*H111</f>
        <v>0</v>
      </c>
      <c r="S111" s="279">
        <v>0</v>
      </c>
      <c r="T111" s="280">
        <f>S111*H111</f>
        <v>0</v>
      </c>
      <c r="AR111" s="23" t="s">
        <v>645</v>
      </c>
      <c r="AT111" s="23" t="s">
        <v>138</v>
      </c>
      <c r="AU111" s="23" t="s">
        <v>82</v>
      </c>
      <c r="AY111" s="23" t="s">
        <v>136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80</v>
      </c>
      <c r="BK111" s="231">
        <f>ROUND(I111*H111,2)</f>
        <v>0</v>
      </c>
      <c r="BL111" s="23" t="s">
        <v>645</v>
      </c>
      <c r="BM111" s="23" t="s">
        <v>701</v>
      </c>
    </row>
    <row r="112" s="1" customFormat="1" ht="6.96" customHeight="1">
      <c r="B112" s="66"/>
      <c r="C112" s="67"/>
      <c r="D112" s="67"/>
      <c r="E112" s="67"/>
      <c r="F112" s="67"/>
      <c r="G112" s="67"/>
      <c r="H112" s="67"/>
      <c r="I112" s="165"/>
      <c r="J112" s="67"/>
      <c r="K112" s="67"/>
      <c r="L112" s="71"/>
    </row>
  </sheetData>
  <sheetProtection sheet="1" autoFilter="0" formatColumns="0" formatRows="0" objects="1" scenarios="1" spinCount="100000" saltValue="KdQyGTx1/THRPqpjJ62X4BLv87m0AjXhpHHgBJEOomKMsiLZnqnKd34pUUkEgJ70RyzGygO2CEs01CPElEGXmw==" hashValue="/YaVfpnoQMYKxOg5LeWYSYztF8BDqBZ6Kc6LrNKDMnT8JxXvUyVQkAda++HM8+gQwbSE6HyhVQvg+1PoDSMfZA==" algorithmName="SHA-512" password="CC35"/>
  <autoFilter ref="C80:K111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95</v>
      </c>
      <c r="G1" s="138" t="s">
        <v>96</v>
      </c>
      <c r="H1" s="138"/>
      <c r="I1" s="139"/>
      <c r="J1" s="138" t="s">
        <v>97</v>
      </c>
      <c r="K1" s="137" t="s">
        <v>98</v>
      </c>
      <c r="L1" s="138" t="s">
        <v>99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94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82</v>
      </c>
    </row>
    <row r="4" ht="36.96" customHeight="1">
      <c r="B4" s="27"/>
      <c r="C4" s="28"/>
      <c r="D4" s="29" t="s">
        <v>100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VD Karolinka, oprava asf. povrchu přístupové komunikace a areálu domku hrázného - II. etapa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101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702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14. 11. 2018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38</v>
      </c>
      <c r="E27" s="46"/>
      <c r="F27" s="46"/>
      <c r="G27" s="46"/>
      <c r="H27" s="46"/>
      <c r="I27" s="143"/>
      <c r="J27" s="154">
        <f>ROUND(J81,2)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5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6">
        <f>ROUND(SUM(BE81:BE167), 2)</f>
        <v>0</v>
      </c>
      <c r="G30" s="46"/>
      <c r="H30" s="46"/>
      <c r="I30" s="157">
        <v>0.20999999999999999</v>
      </c>
      <c r="J30" s="156">
        <f>ROUND(ROUND((SUM(BE81:BE167)),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6">
        <f>ROUND(SUM(BF81:BF167), 2)</f>
        <v>0</v>
      </c>
      <c r="G31" s="46"/>
      <c r="H31" s="46"/>
      <c r="I31" s="157">
        <v>0.14999999999999999</v>
      </c>
      <c r="J31" s="156">
        <f>ROUND(ROUND((SUM(BF81:BF167)),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6">
        <f>ROUND(SUM(BG81:BG167),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6">
        <f>ROUND(SUM(BH81:BH167),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6">
        <f>ROUND(SUM(BI81:BI167),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48</v>
      </c>
      <c r="E36" s="97"/>
      <c r="F36" s="97"/>
      <c r="G36" s="160" t="s">
        <v>49</v>
      </c>
      <c r="H36" s="161" t="s">
        <v>50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103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VD Karolinka, oprava asf. povrchu přístupové komunikace a areálu domku hrázného - II. etapa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101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VON - Vedlejší a ostatní náklady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Karolinka</v>
      </c>
      <c r="G49" s="46"/>
      <c r="H49" s="46"/>
      <c r="I49" s="145" t="s">
        <v>25</v>
      </c>
      <c r="J49" s="146" t="str">
        <f>IF(J12="","",J12)</f>
        <v>14. 11. 2018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Povodí Moravy a.s.</v>
      </c>
      <c r="G51" s="46"/>
      <c r="H51" s="46"/>
      <c r="I51" s="145" t="s">
        <v>33</v>
      </c>
      <c r="J51" s="43" t="str">
        <f>E21</f>
        <v>Dopravní projektování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104</v>
      </c>
      <c r="D54" s="158"/>
      <c r="E54" s="158"/>
      <c r="F54" s="158"/>
      <c r="G54" s="158"/>
      <c r="H54" s="158"/>
      <c r="I54" s="172"/>
      <c r="J54" s="173" t="s">
        <v>105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106</v>
      </c>
      <c r="D56" s="46"/>
      <c r="E56" s="46"/>
      <c r="F56" s="46"/>
      <c r="G56" s="46"/>
      <c r="H56" s="46"/>
      <c r="I56" s="143"/>
      <c r="J56" s="154">
        <f>J81</f>
        <v>0</v>
      </c>
      <c r="K56" s="50"/>
      <c r="AU56" s="23" t="s">
        <v>107</v>
      </c>
    </row>
    <row r="57" s="7" customFormat="1" ht="24.96" customHeight="1">
      <c r="B57" s="176"/>
      <c r="C57" s="177"/>
      <c r="D57" s="178" t="s">
        <v>703</v>
      </c>
      <c r="E57" s="179"/>
      <c r="F57" s="179"/>
      <c r="G57" s="179"/>
      <c r="H57" s="179"/>
      <c r="I57" s="180"/>
      <c r="J57" s="181">
        <f>J82</f>
        <v>0</v>
      </c>
      <c r="K57" s="182"/>
    </row>
    <row r="58" s="8" customFormat="1" ht="19.92" customHeight="1">
      <c r="B58" s="183"/>
      <c r="C58" s="184"/>
      <c r="D58" s="185" t="s">
        <v>704</v>
      </c>
      <c r="E58" s="186"/>
      <c r="F58" s="186"/>
      <c r="G58" s="186"/>
      <c r="H58" s="186"/>
      <c r="I58" s="187"/>
      <c r="J58" s="188">
        <f>J83</f>
        <v>0</v>
      </c>
      <c r="K58" s="189"/>
    </row>
    <row r="59" s="8" customFormat="1" ht="19.92" customHeight="1">
      <c r="B59" s="183"/>
      <c r="C59" s="184"/>
      <c r="D59" s="185" t="s">
        <v>705</v>
      </c>
      <c r="E59" s="186"/>
      <c r="F59" s="186"/>
      <c r="G59" s="186"/>
      <c r="H59" s="186"/>
      <c r="I59" s="187"/>
      <c r="J59" s="188">
        <f>J116</f>
        <v>0</v>
      </c>
      <c r="K59" s="189"/>
    </row>
    <row r="60" s="8" customFormat="1" ht="19.92" customHeight="1">
      <c r="B60" s="183"/>
      <c r="C60" s="184"/>
      <c r="D60" s="185" t="s">
        <v>706</v>
      </c>
      <c r="E60" s="186"/>
      <c r="F60" s="186"/>
      <c r="G60" s="186"/>
      <c r="H60" s="186"/>
      <c r="I60" s="187"/>
      <c r="J60" s="188">
        <f>J155</f>
        <v>0</v>
      </c>
      <c r="K60" s="189"/>
    </row>
    <row r="61" s="8" customFormat="1" ht="19.92" customHeight="1">
      <c r="B61" s="183"/>
      <c r="C61" s="184"/>
      <c r="D61" s="185" t="s">
        <v>707</v>
      </c>
      <c r="E61" s="186"/>
      <c r="F61" s="186"/>
      <c r="G61" s="186"/>
      <c r="H61" s="186"/>
      <c r="I61" s="187"/>
      <c r="J61" s="188">
        <f>J163</f>
        <v>0</v>
      </c>
      <c r="K61" s="189"/>
    </row>
    <row r="62" s="1" customFormat="1" ht="21.84" customHeight="1">
      <c r="B62" s="45"/>
      <c r="C62" s="46"/>
      <c r="D62" s="46"/>
      <c r="E62" s="46"/>
      <c r="F62" s="46"/>
      <c r="G62" s="46"/>
      <c r="H62" s="46"/>
      <c r="I62" s="143"/>
      <c r="J62" s="46"/>
      <c r="K62" s="50"/>
    </row>
    <row r="63" s="1" customFormat="1" ht="6.96" customHeight="1">
      <c r="B63" s="66"/>
      <c r="C63" s="67"/>
      <c r="D63" s="67"/>
      <c r="E63" s="67"/>
      <c r="F63" s="67"/>
      <c r="G63" s="67"/>
      <c r="H63" s="67"/>
      <c r="I63" s="165"/>
      <c r="J63" s="67"/>
      <c r="K63" s="68"/>
    </row>
    <row r="67" s="1" customFormat="1" ht="6.96" customHeight="1">
      <c r="B67" s="69"/>
      <c r="C67" s="70"/>
      <c r="D67" s="70"/>
      <c r="E67" s="70"/>
      <c r="F67" s="70"/>
      <c r="G67" s="70"/>
      <c r="H67" s="70"/>
      <c r="I67" s="168"/>
      <c r="J67" s="70"/>
      <c r="K67" s="70"/>
      <c r="L67" s="71"/>
    </row>
    <row r="68" s="1" customFormat="1" ht="36.96" customHeight="1">
      <c r="B68" s="45"/>
      <c r="C68" s="72" t="s">
        <v>120</v>
      </c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6.96" customHeight="1">
      <c r="B69" s="45"/>
      <c r="C69" s="73"/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4.4" customHeight="1">
      <c r="B70" s="45"/>
      <c r="C70" s="75" t="s">
        <v>18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6.5" customHeight="1">
      <c r="B71" s="45"/>
      <c r="C71" s="73"/>
      <c r="D71" s="73"/>
      <c r="E71" s="191" t="str">
        <f>E7</f>
        <v>VD Karolinka, oprava asf. povrchu přístupové komunikace a areálu domku hrázného - II. etapa</v>
      </c>
      <c r="F71" s="75"/>
      <c r="G71" s="75"/>
      <c r="H71" s="75"/>
      <c r="I71" s="190"/>
      <c r="J71" s="73"/>
      <c r="K71" s="73"/>
      <c r="L71" s="71"/>
    </row>
    <row r="72" s="1" customFormat="1" ht="14.4" customHeight="1">
      <c r="B72" s="45"/>
      <c r="C72" s="75" t="s">
        <v>101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7.25" customHeight="1">
      <c r="B73" s="45"/>
      <c r="C73" s="73"/>
      <c r="D73" s="73"/>
      <c r="E73" s="81" t="str">
        <f>E9</f>
        <v>VON - Vedlejší a ostatní náklady</v>
      </c>
      <c r="F73" s="73"/>
      <c r="G73" s="73"/>
      <c r="H73" s="73"/>
      <c r="I73" s="190"/>
      <c r="J73" s="73"/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8" customHeight="1">
      <c r="B75" s="45"/>
      <c r="C75" s="75" t="s">
        <v>23</v>
      </c>
      <c r="D75" s="73"/>
      <c r="E75" s="73"/>
      <c r="F75" s="192" t="str">
        <f>F12</f>
        <v>Karolinka</v>
      </c>
      <c r="G75" s="73"/>
      <c r="H75" s="73"/>
      <c r="I75" s="193" t="s">
        <v>25</v>
      </c>
      <c r="J75" s="84" t="str">
        <f>IF(J12="","",J12)</f>
        <v>14. 11. 2018</v>
      </c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>
      <c r="B77" s="45"/>
      <c r="C77" s="75" t="s">
        <v>27</v>
      </c>
      <c r="D77" s="73"/>
      <c r="E77" s="73"/>
      <c r="F77" s="192" t="str">
        <f>E15</f>
        <v>Povodí Moravy a.s.</v>
      </c>
      <c r="G77" s="73"/>
      <c r="H77" s="73"/>
      <c r="I77" s="193" t="s">
        <v>33</v>
      </c>
      <c r="J77" s="192" t="str">
        <f>E21</f>
        <v>Dopravní projektování s.r.o.</v>
      </c>
      <c r="K77" s="73"/>
      <c r="L77" s="71"/>
    </row>
    <row r="78" s="1" customFormat="1" ht="14.4" customHeight="1">
      <c r="B78" s="45"/>
      <c r="C78" s="75" t="s">
        <v>31</v>
      </c>
      <c r="D78" s="73"/>
      <c r="E78" s="73"/>
      <c r="F78" s="192" t="str">
        <f>IF(E18="","",E18)</f>
        <v/>
      </c>
      <c r="G78" s="73"/>
      <c r="H78" s="73"/>
      <c r="I78" s="190"/>
      <c r="J78" s="73"/>
      <c r="K78" s="73"/>
      <c r="L78" s="71"/>
    </row>
    <row r="79" s="1" customFormat="1" ht="10.32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9" customFormat="1" ht="29.28" customHeight="1">
      <c r="B80" s="194"/>
      <c r="C80" s="195" t="s">
        <v>121</v>
      </c>
      <c r="D80" s="196" t="s">
        <v>57</v>
      </c>
      <c r="E80" s="196" t="s">
        <v>53</v>
      </c>
      <c r="F80" s="196" t="s">
        <v>122</v>
      </c>
      <c r="G80" s="196" t="s">
        <v>123</v>
      </c>
      <c r="H80" s="196" t="s">
        <v>124</v>
      </c>
      <c r="I80" s="197" t="s">
        <v>125</v>
      </c>
      <c r="J80" s="196" t="s">
        <v>105</v>
      </c>
      <c r="K80" s="198" t="s">
        <v>126</v>
      </c>
      <c r="L80" s="199"/>
      <c r="M80" s="101" t="s">
        <v>127</v>
      </c>
      <c r="N80" s="102" t="s">
        <v>42</v>
      </c>
      <c r="O80" s="102" t="s">
        <v>128</v>
      </c>
      <c r="P80" s="102" t="s">
        <v>129</v>
      </c>
      <c r="Q80" s="102" t="s">
        <v>130</v>
      </c>
      <c r="R80" s="102" t="s">
        <v>131</v>
      </c>
      <c r="S80" s="102" t="s">
        <v>132</v>
      </c>
      <c r="T80" s="103" t="s">
        <v>133</v>
      </c>
    </row>
    <row r="81" s="1" customFormat="1" ht="29.28" customHeight="1">
      <c r="B81" s="45"/>
      <c r="C81" s="107" t="s">
        <v>106</v>
      </c>
      <c r="D81" s="73"/>
      <c r="E81" s="73"/>
      <c r="F81" s="73"/>
      <c r="G81" s="73"/>
      <c r="H81" s="73"/>
      <c r="I81" s="190"/>
      <c r="J81" s="200">
        <f>BK81</f>
        <v>0</v>
      </c>
      <c r="K81" s="73"/>
      <c r="L81" s="71"/>
      <c r="M81" s="104"/>
      <c r="N81" s="105"/>
      <c r="O81" s="105"/>
      <c r="P81" s="201">
        <f>P82</f>
        <v>0</v>
      </c>
      <c r="Q81" s="105"/>
      <c r="R81" s="201">
        <f>R82</f>
        <v>0</v>
      </c>
      <c r="S81" s="105"/>
      <c r="T81" s="202">
        <f>T82</f>
        <v>0</v>
      </c>
      <c r="AT81" s="23" t="s">
        <v>71</v>
      </c>
      <c r="AU81" s="23" t="s">
        <v>107</v>
      </c>
      <c r="BK81" s="203">
        <f>BK82</f>
        <v>0</v>
      </c>
    </row>
    <row r="82" s="10" customFormat="1" ht="37.44001" customHeight="1">
      <c r="B82" s="204"/>
      <c r="C82" s="205"/>
      <c r="D82" s="206" t="s">
        <v>71</v>
      </c>
      <c r="E82" s="207" t="s">
        <v>708</v>
      </c>
      <c r="F82" s="207" t="s">
        <v>709</v>
      </c>
      <c r="G82" s="205"/>
      <c r="H82" s="205"/>
      <c r="I82" s="208"/>
      <c r="J82" s="209">
        <f>BK82</f>
        <v>0</v>
      </c>
      <c r="K82" s="205"/>
      <c r="L82" s="210"/>
      <c r="M82" s="211"/>
      <c r="N82" s="212"/>
      <c r="O82" s="212"/>
      <c r="P82" s="213">
        <f>P83+P116+P155+P163</f>
        <v>0</v>
      </c>
      <c r="Q82" s="212"/>
      <c r="R82" s="213">
        <f>R83+R116+R155+R163</f>
        <v>0</v>
      </c>
      <c r="S82" s="212"/>
      <c r="T82" s="214">
        <f>T83+T116+T155+T163</f>
        <v>0</v>
      </c>
      <c r="AR82" s="215" t="s">
        <v>164</v>
      </c>
      <c r="AT82" s="216" t="s">
        <v>71</v>
      </c>
      <c r="AU82" s="216" t="s">
        <v>72</v>
      </c>
      <c r="AY82" s="215" t="s">
        <v>136</v>
      </c>
      <c r="BK82" s="217">
        <f>BK83+BK116+BK155+BK163</f>
        <v>0</v>
      </c>
    </row>
    <row r="83" s="10" customFormat="1" ht="19.92" customHeight="1">
      <c r="B83" s="204"/>
      <c r="C83" s="205"/>
      <c r="D83" s="206" t="s">
        <v>71</v>
      </c>
      <c r="E83" s="218" t="s">
        <v>710</v>
      </c>
      <c r="F83" s="218" t="s">
        <v>711</v>
      </c>
      <c r="G83" s="205"/>
      <c r="H83" s="205"/>
      <c r="I83" s="208"/>
      <c r="J83" s="219">
        <f>BK83</f>
        <v>0</v>
      </c>
      <c r="K83" s="205"/>
      <c r="L83" s="210"/>
      <c r="M83" s="211"/>
      <c r="N83" s="212"/>
      <c r="O83" s="212"/>
      <c r="P83" s="213">
        <f>SUM(P84:P115)</f>
        <v>0</v>
      </c>
      <c r="Q83" s="212"/>
      <c r="R83" s="213">
        <f>SUM(R84:R115)</f>
        <v>0</v>
      </c>
      <c r="S83" s="212"/>
      <c r="T83" s="214">
        <f>SUM(T84:T115)</f>
        <v>0</v>
      </c>
      <c r="AR83" s="215" t="s">
        <v>164</v>
      </c>
      <c r="AT83" s="216" t="s">
        <v>71</v>
      </c>
      <c r="AU83" s="216" t="s">
        <v>80</v>
      </c>
      <c r="AY83" s="215" t="s">
        <v>136</v>
      </c>
      <c r="BK83" s="217">
        <f>SUM(BK84:BK115)</f>
        <v>0</v>
      </c>
    </row>
    <row r="84" s="1" customFormat="1" ht="16.5" customHeight="1">
      <c r="B84" s="45"/>
      <c r="C84" s="220" t="s">
        <v>80</v>
      </c>
      <c r="D84" s="220" t="s">
        <v>138</v>
      </c>
      <c r="E84" s="221" t="s">
        <v>712</v>
      </c>
      <c r="F84" s="222" t="s">
        <v>713</v>
      </c>
      <c r="G84" s="223" t="s">
        <v>615</v>
      </c>
      <c r="H84" s="224">
        <v>1</v>
      </c>
      <c r="I84" s="225"/>
      <c r="J84" s="226">
        <f>ROUND(I84*H84,2)</f>
        <v>0</v>
      </c>
      <c r="K84" s="222" t="s">
        <v>21</v>
      </c>
      <c r="L84" s="71"/>
      <c r="M84" s="227" t="s">
        <v>21</v>
      </c>
      <c r="N84" s="228" t="s">
        <v>43</v>
      </c>
      <c r="O84" s="46"/>
      <c r="P84" s="229">
        <f>O84*H84</f>
        <v>0</v>
      </c>
      <c r="Q84" s="229">
        <v>0</v>
      </c>
      <c r="R84" s="229">
        <f>Q84*H84</f>
        <v>0</v>
      </c>
      <c r="S84" s="229">
        <v>0</v>
      </c>
      <c r="T84" s="230">
        <f>S84*H84</f>
        <v>0</v>
      </c>
      <c r="AR84" s="23" t="s">
        <v>143</v>
      </c>
      <c r="AT84" s="23" t="s">
        <v>138</v>
      </c>
      <c r="AU84" s="23" t="s">
        <v>82</v>
      </c>
      <c r="AY84" s="23" t="s">
        <v>136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3" t="s">
        <v>80</v>
      </c>
      <c r="BK84" s="231">
        <f>ROUND(I84*H84,2)</f>
        <v>0</v>
      </c>
      <c r="BL84" s="23" t="s">
        <v>143</v>
      </c>
      <c r="BM84" s="23" t="s">
        <v>714</v>
      </c>
    </row>
    <row r="85" s="11" customFormat="1">
      <c r="B85" s="232"/>
      <c r="C85" s="233"/>
      <c r="D85" s="234" t="s">
        <v>145</v>
      </c>
      <c r="E85" s="235" t="s">
        <v>21</v>
      </c>
      <c r="F85" s="236" t="s">
        <v>715</v>
      </c>
      <c r="G85" s="233"/>
      <c r="H85" s="235" t="s">
        <v>21</v>
      </c>
      <c r="I85" s="237"/>
      <c r="J85" s="233"/>
      <c r="K85" s="233"/>
      <c r="L85" s="238"/>
      <c r="M85" s="239"/>
      <c r="N85" s="240"/>
      <c r="O85" s="240"/>
      <c r="P85" s="240"/>
      <c r="Q85" s="240"/>
      <c r="R85" s="240"/>
      <c r="S85" s="240"/>
      <c r="T85" s="241"/>
      <c r="AT85" s="242" t="s">
        <v>145</v>
      </c>
      <c r="AU85" s="242" t="s">
        <v>82</v>
      </c>
      <c r="AV85" s="11" t="s">
        <v>80</v>
      </c>
      <c r="AW85" s="11" t="s">
        <v>36</v>
      </c>
      <c r="AX85" s="11" t="s">
        <v>72</v>
      </c>
      <c r="AY85" s="242" t="s">
        <v>136</v>
      </c>
    </row>
    <row r="86" s="11" customFormat="1">
      <c r="B86" s="232"/>
      <c r="C86" s="233"/>
      <c r="D86" s="234" t="s">
        <v>145</v>
      </c>
      <c r="E86" s="235" t="s">
        <v>21</v>
      </c>
      <c r="F86" s="236" t="s">
        <v>716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145</v>
      </c>
      <c r="AU86" s="242" t="s">
        <v>82</v>
      </c>
      <c r="AV86" s="11" t="s">
        <v>80</v>
      </c>
      <c r="AW86" s="11" t="s">
        <v>36</v>
      </c>
      <c r="AX86" s="11" t="s">
        <v>72</v>
      </c>
      <c r="AY86" s="242" t="s">
        <v>136</v>
      </c>
    </row>
    <row r="87" s="11" customFormat="1">
      <c r="B87" s="232"/>
      <c r="C87" s="233"/>
      <c r="D87" s="234" t="s">
        <v>145</v>
      </c>
      <c r="E87" s="235" t="s">
        <v>21</v>
      </c>
      <c r="F87" s="236" t="s">
        <v>717</v>
      </c>
      <c r="G87" s="233"/>
      <c r="H87" s="235" t="s">
        <v>21</v>
      </c>
      <c r="I87" s="237"/>
      <c r="J87" s="233"/>
      <c r="K87" s="233"/>
      <c r="L87" s="238"/>
      <c r="M87" s="239"/>
      <c r="N87" s="240"/>
      <c r="O87" s="240"/>
      <c r="P87" s="240"/>
      <c r="Q87" s="240"/>
      <c r="R87" s="240"/>
      <c r="S87" s="240"/>
      <c r="T87" s="241"/>
      <c r="AT87" s="242" t="s">
        <v>145</v>
      </c>
      <c r="AU87" s="242" t="s">
        <v>82</v>
      </c>
      <c r="AV87" s="11" t="s">
        <v>80</v>
      </c>
      <c r="AW87" s="11" t="s">
        <v>36</v>
      </c>
      <c r="AX87" s="11" t="s">
        <v>72</v>
      </c>
      <c r="AY87" s="242" t="s">
        <v>136</v>
      </c>
    </row>
    <row r="88" s="12" customFormat="1">
      <c r="B88" s="243"/>
      <c r="C88" s="244"/>
      <c r="D88" s="234" t="s">
        <v>145</v>
      </c>
      <c r="E88" s="245" t="s">
        <v>21</v>
      </c>
      <c r="F88" s="246" t="s">
        <v>80</v>
      </c>
      <c r="G88" s="244"/>
      <c r="H88" s="247">
        <v>1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AT88" s="253" t="s">
        <v>145</v>
      </c>
      <c r="AU88" s="253" t="s">
        <v>82</v>
      </c>
      <c r="AV88" s="12" t="s">
        <v>82</v>
      </c>
      <c r="AW88" s="12" t="s">
        <v>36</v>
      </c>
      <c r="AX88" s="12" t="s">
        <v>80</v>
      </c>
      <c r="AY88" s="253" t="s">
        <v>136</v>
      </c>
    </row>
    <row r="89" s="1" customFormat="1" ht="16.5" customHeight="1">
      <c r="B89" s="45"/>
      <c r="C89" s="220" t="s">
        <v>82</v>
      </c>
      <c r="D89" s="220" t="s">
        <v>138</v>
      </c>
      <c r="E89" s="221" t="s">
        <v>718</v>
      </c>
      <c r="F89" s="222" t="s">
        <v>719</v>
      </c>
      <c r="G89" s="223" t="s">
        <v>615</v>
      </c>
      <c r="H89" s="224">
        <v>1</v>
      </c>
      <c r="I89" s="225"/>
      <c r="J89" s="226">
        <f>ROUND(I89*H89,2)</f>
        <v>0</v>
      </c>
      <c r="K89" s="222" t="s">
        <v>21</v>
      </c>
      <c r="L89" s="71"/>
      <c r="M89" s="227" t="s">
        <v>21</v>
      </c>
      <c r="N89" s="228" t="s">
        <v>43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143</v>
      </c>
      <c r="AT89" s="23" t="s">
        <v>138</v>
      </c>
      <c r="AU89" s="23" t="s">
        <v>82</v>
      </c>
      <c r="AY89" s="23" t="s">
        <v>136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80</v>
      </c>
      <c r="BK89" s="231">
        <f>ROUND(I89*H89,2)</f>
        <v>0</v>
      </c>
      <c r="BL89" s="23" t="s">
        <v>143</v>
      </c>
      <c r="BM89" s="23" t="s">
        <v>720</v>
      </c>
    </row>
    <row r="90" s="11" customFormat="1">
      <c r="B90" s="232"/>
      <c r="C90" s="233"/>
      <c r="D90" s="234" t="s">
        <v>145</v>
      </c>
      <c r="E90" s="235" t="s">
        <v>21</v>
      </c>
      <c r="F90" s="236" t="s">
        <v>721</v>
      </c>
      <c r="G90" s="233"/>
      <c r="H90" s="235" t="s">
        <v>21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145</v>
      </c>
      <c r="AU90" s="242" t="s">
        <v>82</v>
      </c>
      <c r="AV90" s="11" t="s">
        <v>80</v>
      </c>
      <c r="AW90" s="11" t="s">
        <v>36</v>
      </c>
      <c r="AX90" s="11" t="s">
        <v>72</v>
      </c>
      <c r="AY90" s="242" t="s">
        <v>136</v>
      </c>
    </row>
    <row r="91" s="12" customFormat="1">
      <c r="B91" s="243"/>
      <c r="C91" s="244"/>
      <c r="D91" s="234" t="s">
        <v>145</v>
      </c>
      <c r="E91" s="245" t="s">
        <v>21</v>
      </c>
      <c r="F91" s="246" t="s">
        <v>80</v>
      </c>
      <c r="G91" s="244"/>
      <c r="H91" s="247">
        <v>1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AT91" s="253" t="s">
        <v>145</v>
      </c>
      <c r="AU91" s="253" t="s">
        <v>82</v>
      </c>
      <c r="AV91" s="12" t="s">
        <v>82</v>
      </c>
      <c r="AW91" s="12" t="s">
        <v>36</v>
      </c>
      <c r="AX91" s="12" t="s">
        <v>72</v>
      </c>
      <c r="AY91" s="253" t="s">
        <v>136</v>
      </c>
    </row>
    <row r="92" s="13" customFormat="1">
      <c r="B92" s="264"/>
      <c r="C92" s="265"/>
      <c r="D92" s="234" t="s">
        <v>145</v>
      </c>
      <c r="E92" s="266" t="s">
        <v>21</v>
      </c>
      <c r="F92" s="267" t="s">
        <v>267</v>
      </c>
      <c r="G92" s="265"/>
      <c r="H92" s="268">
        <v>1</v>
      </c>
      <c r="I92" s="269"/>
      <c r="J92" s="265"/>
      <c r="K92" s="265"/>
      <c r="L92" s="270"/>
      <c r="M92" s="271"/>
      <c r="N92" s="272"/>
      <c r="O92" s="272"/>
      <c r="P92" s="272"/>
      <c r="Q92" s="272"/>
      <c r="R92" s="272"/>
      <c r="S92" s="272"/>
      <c r="T92" s="273"/>
      <c r="AT92" s="274" t="s">
        <v>145</v>
      </c>
      <c r="AU92" s="274" t="s">
        <v>82</v>
      </c>
      <c r="AV92" s="13" t="s">
        <v>143</v>
      </c>
      <c r="AW92" s="13" t="s">
        <v>36</v>
      </c>
      <c r="AX92" s="13" t="s">
        <v>80</v>
      </c>
      <c r="AY92" s="274" t="s">
        <v>136</v>
      </c>
    </row>
    <row r="93" s="1" customFormat="1" ht="16.5" customHeight="1">
      <c r="B93" s="45"/>
      <c r="C93" s="220" t="s">
        <v>153</v>
      </c>
      <c r="D93" s="220" t="s">
        <v>138</v>
      </c>
      <c r="E93" s="221" t="s">
        <v>722</v>
      </c>
      <c r="F93" s="222" t="s">
        <v>723</v>
      </c>
      <c r="G93" s="223" t="s">
        <v>724</v>
      </c>
      <c r="H93" s="224">
        <v>1</v>
      </c>
      <c r="I93" s="225"/>
      <c r="J93" s="226">
        <f>ROUND(I93*H93,2)</f>
        <v>0</v>
      </c>
      <c r="K93" s="222" t="s">
        <v>21</v>
      </c>
      <c r="L93" s="71"/>
      <c r="M93" s="227" t="s">
        <v>21</v>
      </c>
      <c r="N93" s="228" t="s">
        <v>43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143</v>
      </c>
      <c r="AT93" s="23" t="s">
        <v>138</v>
      </c>
      <c r="AU93" s="23" t="s">
        <v>82</v>
      </c>
      <c r="AY93" s="23" t="s">
        <v>136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80</v>
      </c>
      <c r="BK93" s="231">
        <f>ROUND(I93*H93,2)</f>
        <v>0</v>
      </c>
      <c r="BL93" s="23" t="s">
        <v>143</v>
      </c>
      <c r="BM93" s="23" t="s">
        <v>725</v>
      </c>
    </row>
    <row r="94" s="11" customFormat="1">
      <c r="B94" s="232"/>
      <c r="C94" s="233"/>
      <c r="D94" s="234" t="s">
        <v>145</v>
      </c>
      <c r="E94" s="235" t="s">
        <v>21</v>
      </c>
      <c r="F94" s="236" t="s">
        <v>726</v>
      </c>
      <c r="G94" s="233"/>
      <c r="H94" s="235" t="s">
        <v>21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145</v>
      </c>
      <c r="AU94" s="242" t="s">
        <v>82</v>
      </c>
      <c r="AV94" s="11" t="s">
        <v>80</v>
      </c>
      <c r="AW94" s="11" t="s">
        <v>36</v>
      </c>
      <c r="AX94" s="11" t="s">
        <v>72</v>
      </c>
      <c r="AY94" s="242" t="s">
        <v>136</v>
      </c>
    </row>
    <row r="95" s="11" customFormat="1">
      <c r="B95" s="232"/>
      <c r="C95" s="233"/>
      <c r="D95" s="234" t="s">
        <v>145</v>
      </c>
      <c r="E95" s="235" t="s">
        <v>21</v>
      </c>
      <c r="F95" s="236" t="s">
        <v>716</v>
      </c>
      <c r="G95" s="233"/>
      <c r="H95" s="235" t="s">
        <v>21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145</v>
      </c>
      <c r="AU95" s="242" t="s">
        <v>82</v>
      </c>
      <c r="AV95" s="11" t="s">
        <v>80</v>
      </c>
      <c r="AW95" s="11" t="s">
        <v>36</v>
      </c>
      <c r="AX95" s="11" t="s">
        <v>72</v>
      </c>
      <c r="AY95" s="242" t="s">
        <v>136</v>
      </c>
    </row>
    <row r="96" s="11" customFormat="1">
      <c r="B96" s="232"/>
      <c r="C96" s="233"/>
      <c r="D96" s="234" t="s">
        <v>145</v>
      </c>
      <c r="E96" s="235" t="s">
        <v>21</v>
      </c>
      <c r="F96" s="236" t="s">
        <v>727</v>
      </c>
      <c r="G96" s="233"/>
      <c r="H96" s="235" t="s">
        <v>21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145</v>
      </c>
      <c r="AU96" s="242" t="s">
        <v>82</v>
      </c>
      <c r="AV96" s="11" t="s">
        <v>80</v>
      </c>
      <c r="AW96" s="11" t="s">
        <v>36</v>
      </c>
      <c r="AX96" s="11" t="s">
        <v>72</v>
      </c>
      <c r="AY96" s="242" t="s">
        <v>136</v>
      </c>
    </row>
    <row r="97" s="12" customFormat="1">
      <c r="B97" s="243"/>
      <c r="C97" s="244"/>
      <c r="D97" s="234" t="s">
        <v>145</v>
      </c>
      <c r="E97" s="245" t="s">
        <v>21</v>
      </c>
      <c r="F97" s="246" t="s">
        <v>80</v>
      </c>
      <c r="G97" s="244"/>
      <c r="H97" s="247">
        <v>1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AT97" s="253" t="s">
        <v>145</v>
      </c>
      <c r="AU97" s="253" t="s">
        <v>82</v>
      </c>
      <c r="AV97" s="12" t="s">
        <v>82</v>
      </c>
      <c r="AW97" s="12" t="s">
        <v>36</v>
      </c>
      <c r="AX97" s="12" t="s">
        <v>72</v>
      </c>
      <c r="AY97" s="253" t="s">
        <v>136</v>
      </c>
    </row>
    <row r="98" s="13" customFormat="1">
      <c r="B98" s="264"/>
      <c r="C98" s="265"/>
      <c r="D98" s="234" t="s">
        <v>145</v>
      </c>
      <c r="E98" s="266" t="s">
        <v>21</v>
      </c>
      <c r="F98" s="267" t="s">
        <v>267</v>
      </c>
      <c r="G98" s="265"/>
      <c r="H98" s="268">
        <v>1</v>
      </c>
      <c r="I98" s="269"/>
      <c r="J98" s="265"/>
      <c r="K98" s="265"/>
      <c r="L98" s="270"/>
      <c r="M98" s="271"/>
      <c r="N98" s="272"/>
      <c r="O98" s="272"/>
      <c r="P98" s="272"/>
      <c r="Q98" s="272"/>
      <c r="R98" s="272"/>
      <c r="S98" s="272"/>
      <c r="T98" s="273"/>
      <c r="AT98" s="274" t="s">
        <v>145</v>
      </c>
      <c r="AU98" s="274" t="s">
        <v>82</v>
      </c>
      <c r="AV98" s="13" t="s">
        <v>143</v>
      </c>
      <c r="AW98" s="13" t="s">
        <v>36</v>
      </c>
      <c r="AX98" s="13" t="s">
        <v>80</v>
      </c>
      <c r="AY98" s="274" t="s">
        <v>136</v>
      </c>
    </row>
    <row r="99" s="1" customFormat="1" ht="16.5" customHeight="1">
      <c r="B99" s="45"/>
      <c r="C99" s="220" t="s">
        <v>143</v>
      </c>
      <c r="D99" s="220" t="s">
        <v>138</v>
      </c>
      <c r="E99" s="221" t="s">
        <v>728</v>
      </c>
      <c r="F99" s="222" t="s">
        <v>729</v>
      </c>
      <c r="G99" s="223" t="s">
        <v>615</v>
      </c>
      <c r="H99" s="224">
        <v>1</v>
      </c>
      <c r="I99" s="225"/>
      <c r="J99" s="226">
        <f>ROUND(I99*H99,2)</f>
        <v>0</v>
      </c>
      <c r="K99" s="222" t="s">
        <v>21</v>
      </c>
      <c r="L99" s="71"/>
      <c r="M99" s="227" t="s">
        <v>21</v>
      </c>
      <c r="N99" s="228" t="s">
        <v>43</v>
      </c>
      <c r="O99" s="4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3" t="s">
        <v>143</v>
      </c>
      <c r="AT99" s="23" t="s">
        <v>138</v>
      </c>
      <c r="AU99" s="23" t="s">
        <v>82</v>
      </c>
      <c r="AY99" s="23" t="s">
        <v>136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80</v>
      </c>
      <c r="BK99" s="231">
        <f>ROUND(I99*H99,2)</f>
        <v>0</v>
      </c>
      <c r="BL99" s="23" t="s">
        <v>143</v>
      </c>
      <c r="BM99" s="23" t="s">
        <v>730</v>
      </c>
    </row>
    <row r="100" s="11" customFormat="1">
      <c r="B100" s="232"/>
      <c r="C100" s="233"/>
      <c r="D100" s="234" t="s">
        <v>145</v>
      </c>
      <c r="E100" s="235" t="s">
        <v>21</v>
      </c>
      <c r="F100" s="236" t="s">
        <v>731</v>
      </c>
      <c r="G100" s="233"/>
      <c r="H100" s="235" t="s">
        <v>21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AT100" s="242" t="s">
        <v>145</v>
      </c>
      <c r="AU100" s="242" t="s">
        <v>82</v>
      </c>
      <c r="AV100" s="11" t="s">
        <v>80</v>
      </c>
      <c r="AW100" s="11" t="s">
        <v>36</v>
      </c>
      <c r="AX100" s="11" t="s">
        <v>72</v>
      </c>
      <c r="AY100" s="242" t="s">
        <v>136</v>
      </c>
    </row>
    <row r="101" s="11" customFormat="1">
      <c r="B101" s="232"/>
      <c r="C101" s="233"/>
      <c r="D101" s="234" t="s">
        <v>145</v>
      </c>
      <c r="E101" s="235" t="s">
        <v>21</v>
      </c>
      <c r="F101" s="236" t="s">
        <v>716</v>
      </c>
      <c r="G101" s="233"/>
      <c r="H101" s="235" t="s">
        <v>21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145</v>
      </c>
      <c r="AU101" s="242" t="s">
        <v>82</v>
      </c>
      <c r="AV101" s="11" t="s">
        <v>80</v>
      </c>
      <c r="AW101" s="11" t="s">
        <v>36</v>
      </c>
      <c r="AX101" s="11" t="s">
        <v>72</v>
      </c>
      <c r="AY101" s="242" t="s">
        <v>136</v>
      </c>
    </row>
    <row r="102" s="11" customFormat="1">
      <c r="B102" s="232"/>
      <c r="C102" s="233"/>
      <c r="D102" s="234" t="s">
        <v>145</v>
      </c>
      <c r="E102" s="235" t="s">
        <v>21</v>
      </c>
      <c r="F102" s="236" t="s">
        <v>732</v>
      </c>
      <c r="G102" s="233"/>
      <c r="H102" s="235" t="s">
        <v>21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145</v>
      </c>
      <c r="AU102" s="242" t="s">
        <v>82</v>
      </c>
      <c r="AV102" s="11" t="s">
        <v>80</v>
      </c>
      <c r="AW102" s="11" t="s">
        <v>36</v>
      </c>
      <c r="AX102" s="11" t="s">
        <v>72</v>
      </c>
      <c r="AY102" s="242" t="s">
        <v>136</v>
      </c>
    </row>
    <row r="103" s="12" customFormat="1">
      <c r="B103" s="243"/>
      <c r="C103" s="244"/>
      <c r="D103" s="234" t="s">
        <v>145</v>
      </c>
      <c r="E103" s="245" t="s">
        <v>21</v>
      </c>
      <c r="F103" s="246" t="s">
        <v>80</v>
      </c>
      <c r="G103" s="244"/>
      <c r="H103" s="247">
        <v>1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AT103" s="253" t="s">
        <v>145</v>
      </c>
      <c r="AU103" s="253" t="s">
        <v>82</v>
      </c>
      <c r="AV103" s="12" t="s">
        <v>82</v>
      </c>
      <c r="AW103" s="12" t="s">
        <v>36</v>
      </c>
      <c r="AX103" s="12" t="s">
        <v>72</v>
      </c>
      <c r="AY103" s="253" t="s">
        <v>136</v>
      </c>
    </row>
    <row r="104" s="12" customFormat="1">
      <c r="B104" s="243"/>
      <c r="C104" s="244"/>
      <c r="D104" s="234" t="s">
        <v>145</v>
      </c>
      <c r="E104" s="245" t="s">
        <v>21</v>
      </c>
      <c r="F104" s="246" t="s">
        <v>21</v>
      </c>
      <c r="G104" s="244"/>
      <c r="H104" s="247">
        <v>0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AT104" s="253" t="s">
        <v>145</v>
      </c>
      <c r="AU104" s="253" t="s">
        <v>82</v>
      </c>
      <c r="AV104" s="12" t="s">
        <v>82</v>
      </c>
      <c r="AW104" s="12" t="s">
        <v>6</v>
      </c>
      <c r="AX104" s="12" t="s">
        <v>72</v>
      </c>
      <c r="AY104" s="253" t="s">
        <v>136</v>
      </c>
    </row>
    <row r="105" s="13" customFormat="1">
      <c r="B105" s="264"/>
      <c r="C105" s="265"/>
      <c r="D105" s="234" t="s">
        <v>145</v>
      </c>
      <c r="E105" s="266" t="s">
        <v>21</v>
      </c>
      <c r="F105" s="267" t="s">
        <v>267</v>
      </c>
      <c r="G105" s="265"/>
      <c r="H105" s="268">
        <v>1</v>
      </c>
      <c r="I105" s="269"/>
      <c r="J105" s="265"/>
      <c r="K105" s="265"/>
      <c r="L105" s="270"/>
      <c r="M105" s="271"/>
      <c r="N105" s="272"/>
      <c r="O105" s="272"/>
      <c r="P105" s="272"/>
      <c r="Q105" s="272"/>
      <c r="R105" s="272"/>
      <c r="S105" s="272"/>
      <c r="T105" s="273"/>
      <c r="AT105" s="274" t="s">
        <v>145</v>
      </c>
      <c r="AU105" s="274" t="s">
        <v>82</v>
      </c>
      <c r="AV105" s="13" t="s">
        <v>143</v>
      </c>
      <c r="AW105" s="13" t="s">
        <v>36</v>
      </c>
      <c r="AX105" s="13" t="s">
        <v>80</v>
      </c>
      <c r="AY105" s="274" t="s">
        <v>136</v>
      </c>
    </row>
    <row r="106" s="1" customFormat="1" ht="16.5" customHeight="1">
      <c r="B106" s="45"/>
      <c r="C106" s="220" t="s">
        <v>164</v>
      </c>
      <c r="D106" s="220" t="s">
        <v>138</v>
      </c>
      <c r="E106" s="221" t="s">
        <v>733</v>
      </c>
      <c r="F106" s="222" t="s">
        <v>734</v>
      </c>
      <c r="G106" s="223" t="s">
        <v>615</v>
      </c>
      <c r="H106" s="224">
        <v>1</v>
      </c>
      <c r="I106" s="225"/>
      <c r="J106" s="226">
        <f>ROUND(I106*H106,2)</f>
        <v>0</v>
      </c>
      <c r="K106" s="222" t="s">
        <v>21</v>
      </c>
      <c r="L106" s="71"/>
      <c r="M106" s="227" t="s">
        <v>21</v>
      </c>
      <c r="N106" s="228" t="s">
        <v>43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143</v>
      </c>
      <c r="AT106" s="23" t="s">
        <v>138</v>
      </c>
      <c r="AU106" s="23" t="s">
        <v>82</v>
      </c>
      <c r="AY106" s="23" t="s">
        <v>136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80</v>
      </c>
      <c r="BK106" s="231">
        <f>ROUND(I106*H106,2)</f>
        <v>0</v>
      </c>
      <c r="BL106" s="23" t="s">
        <v>143</v>
      </c>
      <c r="BM106" s="23" t="s">
        <v>735</v>
      </c>
    </row>
    <row r="107" s="11" customFormat="1">
      <c r="B107" s="232"/>
      <c r="C107" s="233"/>
      <c r="D107" s="234" t="s">
        <v>145</v>
      </c>
      <c r="E107" s="235" t="s">
        <v>21</v>
      </c>
      <c r="F107" s="236" t="s">
        <v>716</v>
      </c>
      <c r="G107" s="233"/>
      <c r="H107" s="235" t="s">
        <v>21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145</v>
      </c>
      <c r="AU107" s="242" t="s">
        <v>82</v>
      </c>
      <c r="AV107" s="11" t="s">
        <v>80</v>
      </c>
      <c r="AW107" s="11" t="s">
        <v>36</v>
      </c>
      <c r="AX107" s="11" t="s">
        <v>72</v>
      </c>
      <c r="AY107" s="242" t="s">
        <v>136</v>
      </c>
    </row>
    <row r="108" s="11" customFormat="1">
      <c r="B108" s="232"/>
      <c r="C108" s="233"/>
      <c r="D108" s="234" t="s">
        <v>145</v>
      </c>
      <c r="E108" s="235" t="s">
        <v>21</v>
      </c>
      <c r="F108" s="236" t="s">
        <v>736</v>
      </c>
      <c r="G108" s="233"/>
      <c r="H108" s="235" t="s">
        <v>21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145</v>
      </c>
      <c r="AU108" s="242" t="s">
        <v>82</v>
      </c>
      <c r="AV108" s="11" t="s">
        <v>80</v>
      </c>
      <c r="AW108" s="11" t="s">
        <v>36</v>
      </c>
      <c r="AX108" s="11" t="s">
        <v>72</v>
      </c>
      <c r="AY108" s="242" t="s">
        <v>136</v>
      </c>
    </row>
    <row r="109" s="12" customFormat="1">
      <c r="B109" s="243"/>
      <c r="C109" s="244"/>
      <c r="D109" s="234" t="s">
        <v>145</v>
      </c>
      <c r="E109" s="245" t="s">
        <v>21</v>
      </c>
      <c r="F109" s="246" t="s">
        <v>80</v>
      </c>
      <c r="G109" s="244"/>
      <c r="H109" s="247">
        <v>1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AT109" s="253" t="s">
        <v>145</v>
      </c>
      <c r="AU109" s="253" t="s">
        <v>82</v>
      </c>
      <c r="AV109" s="12" t="s">
        <v>82</v>
      </c>
      <c r="AW109" s="12" t="s">
        <v>36</v>
      </c>
      <c r="AX109" s="12" t="s">
        <v>80</v>
      </c>
      <c r="AY109" s="253" t="s">
        <v>136</v>
      </c>
    </row>
    <row r="110" s="1" customFormat="1" ht="16.5" customHeight="1">
      <c r="B110" s="45"/>
      <c r="C110" s="220" t="s">
        <v>170</v>
      </c>
      <c r="D110" s="220" t="s">
        <v>138</v>
      </c>
      <c r="E110" s="221" t="s">
        <v>737</v>
      </c>
      <c r="F110" s="222" t="s">
        <v>738</v>
      </c>
      <c r="G110" s="223" t="s">
        <v>615</v>
      </c>
      <c r="H110" s="224">
        <v>1</v>
      </c>
      <c r="I110" s="225"/>
      <c r="J110" s="226">
        <f>ROUND(I110*H110,2)</f>
        <v>0</v>
      </c>
      <c r="K110" s="222" t="s">
        <v>21</v>
      </c>
      <c r="L110" s="71"/>
      <c r="M110" s="227" t="s">
        <v>21</v>
      </c>
      <c r="N110" s="228" t="s">
        <v>43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" t="s">
        <v>143</v>
      </c>
      <c r="AT110" s="23" t="s">
        <v>138</v>
      </c>
      <c r="AU110" s="23" t="s">
        <v>82</v>
      </c>
      <c r="AY110" s="23" t="s">
        <v>136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80</v>
      </c>
      <c r="BK110" s="231">
        <f>ROUND(I110*H110,2)</f>
        <v>0</v>
      </c>
      <c r="BL110" s="23" t="s">
        <v>143</v>
      </c>
      <c r="BM110" s="23" t="s">
        <v>739</v>
      </c>
    </row>
    <row r="111" s="11" customFormat="1">
      <c r="B111" s="232"/>
      <c r="C111" s="233"/>
      <c r="D111" s="234" t="s">
        <v>145</v>
      </c>
      <c r="E111" s="235" t="s">
        <v>21</v>
      </c>
      <c r="F111" s="236" t="s">
        <v>716</v>
      </c>
      <c r="G111" s="233"/>
      <c r="H111" s="235" t="s">
        <v>21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145</v>
      </c>
      <c r="AU111" s="242" t="s">
        <v>82</v>
      </c>
      <c r="AV111" s="11" t="s">
        <v>80</v>
      </c>
      <c r="AW111" s="11" t="s">
        <v>36</v>
      </c>
      <c r="AX111" s="11" t="s">
        <v>72</v>
      </c>
      <c r="AY111" s="242" t="s">
        <v>136</v>
      </c>
    </row>
    <row r="112" s="11" customFormat="1">
      <c r="B112" s="232"/>
      <c r="C112" s="233"/>
      <c r="D112" s="234" t="s">
        <v>145</v>
      </c>
      <c r="E112" s="235" t="s">
        <v>21</v>
      </c>
      <c r="F112" s="236" t="s">
        <v>740</v>
      </c>
      <c r="G112" s="233"/>
      <c r="H112" s="235" t="s">
        <v>21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145</v>
      </c>
      <c r="AU112" s="242" t="s">
        <v>82</v>
      </c>
      <c r="AV112" s="11" t="s">
        <v>80</v>
      </c>
      <c r="AW112" s="11" t="s">
        <v>36</v>
      </c>
      <c r="AX112" s="11" t="s">
        <v>72</v>
      </c>
      <c r="AY112" s="242" t="s">
        <v>136</v>
      </c>
    </row>
    <row r="113" s="11" customFormat="1">
      <c r="B113" s="232"/>
      <c r="C113" s="233"/>
      <c r="D113" s="234" t="s">
        <v>145</v>
      </c>
      <c r="E113" s="235" t="s">
        <v>21</v>
      </c>
      <c r="F113" s="236" t="s">
        <v>741</v>
      </c>
      <c r="G113" s="233"/>
      <c r="H113" s="235" t="s">
        <v>21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145</v>
      </c>
      <c r="AU113" s="242" t="s">
        <v>82</v>
      </c>
      <c r="AV113" s="11" t="s">
        <v>80</v>
      </c>
      <c r="AW113" s="11" t="s">
        <v>36</v>
      </c>
      <c r="AX113" s="11" t="s">
        <v>72</v>
      </c>
      <c r="AY113" s="242" t="s">
        <v>136</v>
      </c>
    </row>
    <row r="114" s="12" customFormat="1">
      <c r="B114" s="243"/>
      <c r="C114" s="244"/>
      <c r="D114" s="234" t="s">
        <v>145</v>
      </c>
      <c r="E114" s="245" t="s">
        <v>21</v>
      </c>
      <c r="F114" s="246" t="s">
        <v>80</v>
      </c>
      <c r="G114" s="244"/>
      <c r="H114" s="247">
        <v>1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AT114" s="253" t="s">
        <v>145</v>
      </c>
      <c r="AU114" s="253" t="s">
        <v>82</v>
      </c>
      <c r="AV114" s="12" t="s">
        <v>82</v>
      </c>
      <c r="AW114" s="12" t="s">
        <v>36</v>
      </c>
      <c r="AX114" s="12" t="s">
        <v>72</v>
      </c>
      <c r="AY114" s="253" t="s">
        <v>136</v>
      </c>
    </row>
    <row r="115" s="13" customFormat="1">
      <c r="B115" s="264"/>
      <c r="C115" s="265"/>
      <c r="D115" s="234" t="s">
        <v>145</v>
      </c>
      <c r="E115" s="266" t="s">
        <v>21</v>
      </c>
      <c r="F115" s="267" t="s">
        <v>267</v>
      </c>
      <c r="G115" s="265"/>
      <c r="H115" s="268">
        <v>1</v>
      </c>
      <c r="I115" s="269"/>
      <c r="J115" s="265"/>
      <c r="K115" s="265"/>
      <c r="L115" s="270"/>
      <c r="M115" s="271"/>
      <c r="N115" s="272"/>
      <c r="O115" s="272"/>
      <c r="P115" s="272"/>
      <c r="Q115" s="272"/>
      <c r="R115" s="272"/>
      <c r="S115" s="272"/>
      <c r="T115" s="273"/>
      <c r="AT115" s="274" t="s">
        <v>145</v>
      </c>
      <c r="AU115" s="274" t="s">
        <v>82</v>
      </c>
      <c r="AV115" s="13" t="s">
        <v>143</v>
      </c>
      <c r="AW115" s="13" t="s">
        <v>36</v>
      </c>
      <c r="AX115" s="13" t="s">
        <v>80</v>
      </c>
      <c r="AY115" s="274" t="s">
        <v>136</v>
      </c>
    </row>
    <row r="116" s="10" customFormat="1" ht="29.88" customHeight="1">
      <c r="B116" s="204"/>
      <c r="C116" s="205"/>
      <c r="D116" s="206" t="s">
        <v>71</v>
      </c>
      <c r="E116" s="218" t="s">
        <v>742</v>
      </c>
      <c r="F116" s="218" t="s">
        <v>743</v>
      </c>
      <c r="G116" s="205"/>
      <c r="H116" s="205"/>
      <c r="I116" s="208"/>
      <c r="J116" s="219">
        <f>BK116</f>
        <v>0</v>
      </c>
      <c r="K116" s="205"/>
      <c r="L116" s="210"/>
      <c r="M116" s="211"/>
      <c r="N116" s="212"/>
      <c r="O116" s="212"/>
      <c r="P116" s="213">
        <f>SUM(P117:P154)</f>
        <v>0</v>
      </c>
      <c r="Q116" s="212"/>
      <c r="R116" s="213">
        <f>SUM(R117:R154)</f>
        <v>0</v>
      </c>
      <c r="S116" s="212"/>
      <c r="T116" s="214">
        <f>SUM(T117:T154)</f>
        <v>0</v>
      </c>
      <c r="AR116" s="215" t="s">
        <v>164</v>
      </c>
      <c r="AT116" s="216" t="s">
        <v>71</v>
      </c>
      <c r="AU116" s="216" t="s">
        <v>80</v>
      </c>
      <c r="AY116" s="215" t="s">
        <v>136</v>
      </c>
      <c r="BK116" s="217">
        <f>SUM(BK117:BK154)</f>
        <v>0</v>
      </c>
    </row>
    <row r="117" s="1" customFormat="1" ht="16.5" customHeight="1">
      <c r="B117" s="45"/>
      <c r="C117" s="220" t="s">
        <v>175</v>
      </c>
      <c r="D117" s="220" t="s">
        <v>138</v>
      </c>
      <c r="E117" s="221" t="s">
        <v>744</v>
      </c>
      <c r="F117" s="222" t="s">
        <v>745</v>
      </c>
      <c r="G117" s="223" t="s">
        <v>615</v>
      </c>
      <c r="H117" s="224">
        <v>1</v>
      </c>
      <c r="I117" s="225"/>
      <c r="J117" s="226">
        <f>ROUND(I117*H117,2)</f>
        <v>0</v>
      </c>
      <c r="K117" s="222" t="s">
        <v>21</v>
      </c>
      <c r="L117" s="71"/>
      <c r="M117" s="227" t="s">
        <v>21</v>
      </c>
      <c r="N117" s="228" t="s">
        <v>43</v>
      </c>
      <c r="O117" s="46"/>
      <c r="P117" s="229">
        <f>O117*H117</f>
        <v>0</v>
      </c>
      <c r="Q117" s="229">
        <v>0</v>
      </c>
      <c r="R117" s="229">
        <f>Q117*H117</f>
        <v>0</v>
      </c>
      <c r="S117" s="229">
        <v>0</v>
      </c>
      <c r="T117" s="230">
        <f>S117*H117</f>
        <v>0</v>
      </c>
      <c r="AR117" s="23" t="s">
        <v>143</v>
      </c>
      <c r="AT117" s="23" t="s">
        <v>138</v>
      </c>
      <c r="AU117" s="23" t="s">
        <v>82</v>
      </c>
      <c r="AY117" s="23" t="s">
        <v>136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80</v>
      </c>
      <c r="BK117" s="231">
        <f>ROUND(I117*H117,2)</f>
        <v>0</v>
      </c>
      <c r="BL117" s="23" t="s">
        <v>143</v>
      </c>
      <c r="BM117" s="23" t="s">
        <v>746</v>
      </c>
    </row>
    <row r="118" s="11" customFormat="1">
      <c r="B118" s="232"/>
      <c r="C118" s="233"/>
      <c r="D118" s="234" t="s">
        <v>145</v>
      </c>
      <c r="E118" s="235" t="s">
        <v>21</v>
      </c>
      <c r="F118" s="236" t="s">
        <v>747</v>
      </c>
      <c r="G118" s="233"/>
      <c r="H118" s="235" t="s">
        <v>21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145</v>
      </c>
      <c r="AU118" s="242" t="s">
        <v>82</v>
      </c>
      <c r="AV118" s="11" t="s">
        <v>80</v>
      </c>
      <c r="AW118" s="11" t="s">
        <v>36</v>
      </c>
      <c r="AX118" s="11" t="s">
        <v>72</v>
      </c>
      <c r="AY118" s="242" t="s">
        <v>136</v>
      </c>
    </row>
    <row r="119" s="11" customFormat="1">
      <c r="B119" s="232"/>
      <c r="C119" s="233"/>
      <c r="D119" s="234" t="s">
        <v>145</v>
      </c>
      <c r="E119" s="235" t="s">
        <v>21</v>
      </c>
      <c r="F119" s="236" t="s">
        <v>716</v>
      </c>
      <c r="G119" s="233"/>
      <c r="H119" s="235" t="s">
        <v>21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145</v>
      </c>
      <c r="AU119" s="242" t="s">
        <v>82</v>
      </c>
      <c r="AV119" s="11" t="s">
        <v>80</v>
      </c>
      <c r="AW119" s="11" t="s">
        <v>36</v>
      </c>
      <c r="AX119" s="11" t="s">
        <v>72</v>
      </c>
      <c r="AY119" s="242" t="s">
        <v>136</v>
      </c>
    </row>
    <row r="120" s="11" customFormat="1">
      <c r="B120" s="232"/>
      <c r="C120" s="233"/>
      <c r="D120" s="234" t="s">
        <v>145</v>
      </c>
      <c r="E120" s="235" t="s">
        <v>21</v>
      </c>
      <c r="F120" s="236" t="s">
        <v>748</v>
      </c>
      <c r="G120" s="233"/>
      <c r="H120" s="235" t="s">
        <v>21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145</v>
      </c>
      <c r="AU120" s="242" t="s">
        <v>82</v>
      </c>
      <c r="AV120" s="11" t="s">
        <v>80</v>
      </c>
      <c r="AW120" s="11" t="s">
        <v>36</v>
      </c>
      <c r="AX120" s="11" t="s">
        <v>72</v>
      </c>
      <c r="AY120" s="242" t="s">
        <v>136</v>
      </c>
    </row>
    <row r="121" s="11" customFormat="1">
      <c r="B121" s="232"/>
      <c r="C121" s="233"/>
      <c r="D121" s="234" t="s">
        <v>145</v>
      </c>
      <c r="E121" s="235" t="s">
        <v>21</v>
      </c>
      <c r="F121" s="236" t="s">
        <v>749</v>
      </c>
      <c r="G121" s="233"/>
      <c r="H121" s="235" t="s">
        <v>21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145</v>
      </c>
      <c r="AU121" s="242" t="s">
        <v>82</v>
      </c>
      <c r="AV121" s="11" t="s">
        <v>80</v>
      </c>
      <c r="AW121" s="11" t="s">
        <v>36</v>
      </c>
      <c r="AX121" s="11" t="s">
        <v>72</v>
      </c>
      <c r="AY121" s="242" t="s">
        <v>136</v>
      </c>
    </row>
    <row r="122" s="12" customFormat="1">
      <c r="B122" s="243"/>
      <c r="C122" s="244"/>
      <c r="D122" s="234" t="s">
        <v>145</v>
      </c>
      <c r="E122" s="245" t="s">
        <v>21</v>
      </c>
      <c r="F122" s="246" t="s">
        <v>80</v>
      </c>
      <c r="G122" s="244"/>
      <c r="H122" s="247">
        <v>1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AT122" s="253" t="s">
        <v>145</v>
      </c>
      <c r="AU122" s="253" t="s">
        <v>82</v>
      </c>
      <c r="AV122" s="12" t="s">
        <v>82</v>
      </c>
      <c r="AW122" s="12" t="s">
        <v>36</v>
      </c>
      <c r="AX122" s="12" t="s">
        <v>72</v>
      </c>
      <c r="AY122" s="253" t="s">
        <v>136</v>
      </c>
    </row>
    <row r="123" s="13" customFormat="1">
      <c r="B123" s="264"/>
      <c r="C123" s="265"/>
      <c r="D123" s="234" t="s">
        <v>145</v>
      </c>
      <c r="E123" s="266" t="s">
        <v>21</v>
      </c>
      <c r="F123" s="267" t="s">
        <v>267</v>
      </c>
      <c r="G123" s="265"/>
      <c r="H123" s="268">
        <v>1</v>
      </c>
      <c r="I123" s="269"/>
      <c r="J123" s="265"/>
      <c r="K123" s="265"/>
      <c r="L123" s="270"/>
      <c r="M123" s="271"/>
      <c r="N123" s="272"/>
      <c r="O123" s="272"/>
      <c r="P123" s="272"/>
      <c r="Q123" s="272"/>
      <c r="R123" s="272"/>
      <c r="S123" s="272"/>
      <c r="T123" s="273"/>
      <c r="AT123" s="274" t="s">
        <v>145</v>
      </c>
      <c r="AU123" s="274" t="s">
        <v>82</v>
      </c>
      <c r="AV123" s="13" t="s">
        <v>143</v>
      </c>
      <c r="AW123" s="13" t="s">
        <v>36</v>
      </c>
      <c r="AX123" s="13" t="s">
        <v>80</v>
      </c>
      <c r="AY123" s="274" t="s">
        <v>136</v>
      </c>
    </row>
    <row r="124" s="1" customFormat="1" ht="16.5" customHeight="1">
      <c r="B124" s="45"/>
      <c r="C124" s="220" t="s">
        <v>181</v>
      </c>
      <c r="D124" s="220" t="s">
        <v>138</v>
      </c>
      <c r="E124" s="221" t="s">
        <v>750</v>
      </c>
      <c r="F124" s="222" t="s">
        <v>751</v>
      </c>
      <c r="G124" s="223" t="s">
        <v>615</v>
      </c>
      <c r="H124" s="224">
        <v>1</v>
      </c>
      <c r="I124" s="225"/>
      <c r="J124" s="226">
        <f>ROUND(I124*H124,2)</f>
        <v>0</v>
      </c>
      <c r="K124" s="222" t="s">
        <v>21</v>
      </c>
      <c r="L124" s="71"/>
      <c r="M124" s="227" t="s">
        <v>21</v>
      </c>
      <c r="N124" s="228" t="s">
        <v>43</v>
      </c>
      <c r="O124" s="46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3" t="s">
        <v>143</v>
      </c>
      <c r="AT124" s="23" t="s">
        <v>138</v>
      </c>
      <c r="AU124" s="23" t="s">
        <v>82</v>
      </c>
      <c r="AY124" s="23" t="s">
        <v>136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80</v>
      </c>
      <c r="BK124" s="231">
        <f>ROUND(I124*H124,2)</f>
        <v>0</v>
      </c>
      <c r="BL124" s="23" t="s">
        <v>143</v>
      </c>
      <c r="BM124" s="23" t="s">
        <v>752</v>
      </c>
    </row>
    <row r="125" s="11" customFormat="1">
      <c r="B125" s="232"/>
      <c r="C125" s="233"/>
      <c r="D125" s="234" t="s">
        <v>145</v>
      </c>
      <c r="E125" s="235" t="s">
        <v>21</v>
      </c>
      <c r="F125" s="236" t="s">
        <v>747</v>
      </c>
      <c r="G125" s="233"/>
      <c r="H125" s="235" t="s">
        <v>21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145</v>
      </c>
      <c r="AU125" s="242" t="s">
        <v>82</v>
      </c>
      <c r="AV125" s="11" t="s">
        <v>80</v>
      </c>
      <c r="AW125" s="11" t="s">
        <v>36</v>
      </c>
      <c r="AX125" s="11" t="s">
        <v>72</v>
      </c>
      <c r="AY125" s="242" t="s">
        <v>136</v>
      </c>
    </row>
    <row r="126" s="11" customFormat="1">
      <c r="B126" s="232"/>
      <c r="C126" s="233"/>
      <c r="D126" s="234" t="s">
        <v>145</v>
      </c>
      <c r="E126" s="235" t="s">
        <v>21</v>
      </c>
      <c r="F126" s="236" t="s">
        <v>716</v>
      </c>
      <c r="G126" s="233"/>
      <c r="H126" s="235" t="s">
        <v>21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145</v>
      </c>
      <c r="AU126" s="242" t="s">
        <v>82</v>
      </c>
      <c r="AV126" s="11" t="s">
        <v>80</v>
      </c>
      <c r="AW126" s="11" t="s">
        <v>36</v>
      </c>
      <c r="AX126" s="11" t="s">
        <v>72</v>
      </c>
      <c r="AY126" s="242" t="s">
        <v>136</v>
      </c>
    </row>
    <row r="127" s="11" customFormat="1">
      <c r="B127" s="232"/>
      <c r="C127" s="233"/>
      <c r="D127" s="234" t="s">
        <v>145</v>
      </c>
      <c r="E127" s="235" t="s">
        <v>21</v>
      </c>
      <c r="F127" s="236" t="s">
        <v>753</v>
      </c>
      <c r="G127" s="233"/>
      <c r="H127" s="235" t="s">
        <v>21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145</v>
      </c>
      <c r="AU127" s="242" t="s">
        <v>82</v>
      </c>
      <c r="AV127" s="11" t="s">
        <v>80</v>
      </c>
      <c r="AW127" s="11" t="s">
        <v>36</v>
      </c>
      <c r="AX127" s="11" t="s">
        <v>72</v>
      </c>
      <c r="AY127" s="242" t="s">
        <v>136</v>
      </c>
    </row>
    <row r="128" s="11" customFormat="1">
      <c r="B128" s="232"/>
      <c r="C128" s="233"/>
      <c r="D128" s="234" t="s">
        <v>145</v>
      </c>
      <c r="E128" s="235" t="s">
        <v>21</v>
      </c>
      <c r="F128" s="236" t="s">
        <v>754</v>
      </c>
      <c r="G128" s="233"/>
      <c r="H128" s="235" t="s">
        <v>21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145</v>
      </c>
      <c r="AU128" s="242" t="s">
        <v>82</v>
      </c>
      <c r="AV128" s="11" t="s">
        <v>80</v>
      </c>
      <c r="AW128" s="11" t="s">
        <v>36</v>
      </c>
      <c r="AX128" s="11" t="s">
        <v>72</v>
      </c>
      <c r="AY128" s="242" t="s">
        <v>136</v>
      </c>
    </row>
    <row r="129" s="12" customFormat="1">
      <c r="B129" s="243"/>
      <c r="C129" s="244"/>
      <c r="D129" s="234" t="s">
        <v>145</v>
      </c>
      <c r="E129" s="245" t="s">
        <v>21</v>
      </c>
      <c r="F129" s="246" t="s">
        <v>80</v>
      </c>
      <c r="G129" s="244"/>
      <c r="H129" s="247">
        <v>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145</v>
      </c>
      <c r="AU129" s="253" t="s">
        <v>82</v>
      </c>
      <c r="AV129" s="12" t="s">
        <v>82</v>
      </c>
      <c r="AW129" s="12" t="s">
        <v>36</v>
      </c>
      <c r="AX129" s="12" t="s">
        <v>72</v>
      </c>
      <c r="AY129" s="253" t="s">
        <v>136</v>
      </c>
    </row>
    <row r="130" s="13" customFormat="1">
      <c r="B130" s="264"/>
      <c r="C130" s="265"/>
      <c r="D130" s="234" t="s">
        <v>145</v>
      </c>
      <c r="E130" s="266" t="s">
        <v>21</v>
      </c>
      <c r="F130" s="267" t="s">
        <v>267</v>
      </c>
      <c r="G130" s="265"/>
      <c r="H130" s="268">
        <v>1</v>
      </c>
      <c r="I130" s="269"/>
      <c r="J130" s="265"/>
      <c r="K130" s="265"/>
      <c r="L130" s="270"/>
      <c r="M130" s="271"/>
      <c r="N130" s="272"/>
      <c r="O130" s="272"/>
      <c r="P130" s="272"/>
      <c r="Q130" s="272"/>
      <c r="R130" s="272"/>
      <c r="S130" s="272"/>
      <c r="T130" s="273"/>
      <c r="AT130" s="274" t="s">
        <v>145</v>
      </c>
      <c r="AU130" s="274" t="s">
        <v>82</v>
      </c>
      <c r="AV130" s="13" t="s">
        <v>143</v>
      </c>
      <c r="AW130" s="13" t="s">
        <v>36</v>
      </c>
      <c r="AX130" s="13" t="s">
        <v>80</v>
      </c>
      <c r="AY130" s="274" t="s">
        <v>136</v>
      </c>
    </row>
    <row r="131" s="1" customFormat="1" ht="16.5" customHeight="1">
      <c r="B131" s="45"/>
      <c r="C131" s="220" t="s">
        <v>188</v>
      </c>
      <c r="D131" s="220" t="s">
        <v>138</v>
      </c>
      <c r="E131" s="221" t="s">
        <v>755</v>
      </c>
      <c r="F131" s="222" t="s">
        <v>756</v>
      </c>
      <c r="G131" s="223" t="s">
        <v>615</v>
      </c>
      <c r="H131" s="224">
        <v>1</v>
      </c>
      <c r="I131" s="225"/>
      <c r="J131" s="226">
        <f>ROUND(I131*H131,2)</f>
        <v>0</v>
      </c>
      <c r="K131" s="222" t="s">
        <v>21</v>
      </c>
      <c r="L131" s="71"/>
      <c r="M131" s="227" t="s">
        <v>21</v>
      </c>
      <c r="N131" s="228" t="s">
        <v>43</v>
      </c>
      <c r="O131" s="46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" t="s">
        <v>757</v>
      </c>
      <c r="AT131" s="23" t="s">
        <v>138</v>
      </c>
      <c r="AU131" s="23" t="s">
        <v>82</v>
      </c>
      <c r="AY131" s="23" t="s">
        <v>136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80</v>
      </c>
      <c r="BK131" s="231">
        <f>ROUND(I131*H131,2)</f>
        <v>0</v>
      </c>
      <c r="BL131" s="23" t="s">
        <v>757</v>
      </c>
      <c r="BM131" s="23" t="s">
        <v>758</v>
      </c>
    </row>
    <row r="132" s="11" customFormat="1">
      <c r="B132" s="232"/>
      <c r="C132" s="233"/>
      <c r="D132" s="234" t="s">
        <v>145</v>
      </c>
      <c r="E132" s="235" t="s">
        <v>21</v>
      </c>
      <c r="F132" s="236" t="s">
        <v>759</v>
      </c>
      <c r="G132" s="233"/>
      <c r="H132" s="235" t="s">
        <v>21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145</v>
      </c>
      <c r="AU132" s="242" t="s">
        <v>82</v>
      </c>
      <c r="AV132" s="11" t="s">
        <v>80</v>
      </c>
      <c r="AW132" s="11" t="s">
        <v>36</v>
      </c>
      <c r="AX132" s="11" t="s">
        <v>72</v>
      </c>
      <c r="AY132" s="242" t="s">
        <v>136</v>
      </c>
    </row>
    <row r="133" s="12" customFormat="1">
      <c r="B133" s="243"/>
      <c r="C133" s="244"/>
      <c r="D133" s="234" t="s">
        <v>145</v>
      </c>
      <c r="E133" s="245" t="s">
        <v>21</v>
      </c>
      <c r="F133" s="246" t="s">
        <v>80</v>
      </c>
      <c r="G133" s="244"/>
      <c r="H133" s="247">
        <v>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AT133" s="253" t="s">
        <v>145</v>
      </c>
      <c r="AU133" s="253" t="s">
        <v>82</v>
      </c>
      <c r="AV133" s="12" t="s">
        <v>82</v>
      </c>
      <c r="AW133" s="12" t="s">
        <v>36</v>
      </c>
      <c r="AX133" s="12" t="s">
        <v>80</v>
      </c>
      <c r="AY133" s="253" t="s">
        <v>136</v>
      </c>
    </row>
    <row r="134" s="1" customFormat="1" ht="16.5" customHeight="1">
      <c r="B134" s="45"/>
      <c r="C134" s="220" t="s">
        <v>194</v>
      </c>
      <c r="D134" s="220" t="s">
        <v>138</v>
      </c>
      <c r="E134" s="221" t="s">
        <v>760</v>
      </c>
      <c r="F134" s="222" t="s">
        <v>761</v>
      </c>
      <c r="G134" s="223" t="s">
        <v>724</v>
      </c>
      <c r="H134" s="224">
        <v>1</v>
      </c>
      <c r="I134" s="225"/>
      <c r="J134" s="226">
        <f>ROUND(I134*H134,2)</f>
        <v>0</v>
      </c>
      <c r="K134" s="222" t="s">
        <v>21</v>
      </c>
      <c r="L134" s="71"/>
      <c r="M134" s="227" t="s">
        <v>21</v>
      </c>
      <c r="N134" s="228" t="s">
        <v>43</v>
      </c>
      <c r="O134" s="46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AR134" s="23" t="s">
        <v>143</v>
      </c>
      <c r="AT134" s="23" t="s">
        <v>138</v>
      </c>
      <c r="AU134" s="23" t="s">
        <v>82</v>
      </c>
      <c r="AY134" s="23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23" t="s">
        <v>80</v>
      </c>
      <c r="BK134" s="231">
        <f>ROUND(I134*H134,2)</f>
        <v>0</v>
      </c>
      <c r="BL134" s="23" t="s">
        <v>143</v>
      </c>
      <c r="BM134" s="23" t="s">
        <v>762</v>
      </c>
    </row>
    <row r="135" s="11" customFormat="1">
      <c r="B135" s="232"/>
      <c r="C135" s="233"/>
      <c r="D135" s="234" t="s">
        <v>145</v>
      </c>
      <c r="E135" s="235" t="s">
        <v>21</v>
      </c>
      <c r="F135" s="236" t="s">
        <v>763</v>
      </c>
      <c r="G135" s="233"/>
      <c r="H135" s="235" t="s">
        <v>21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145</v>
      </c>
      <c r="AU135" s="242" t="s">
        <v>82</v>
      </c>
      <c r="AV135" s="11" t="s">
        <v>80</v>
      </c>
      <c r="AW135" s="11" t="s">
        <v>36</v>
      </c>
      <c r="AX135" s="11" t="s">
        <v>72</v>
      </c>
      <c r="AY135" s="242" t="s">
        <v>136</v>
      </c>
    </row>
    <row r="136" s="11" customFormat="1">
      <c r="B136" s="232"/>
      <c r="C136" s="233"/>
      <c r="D136" s="234" t="s">
        <v>145</v>
      </c>
      <c r="E136" s="235" t="s">
        <v>21</v>
      </c>
      <c r="F136" s="236" t="s">
        <v>716</v>
      </c>
      <c r="G136" s="233"/>
      <c r="H136" s="235" t="s">
        <v>21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145</v>
      </c>
      <c r="AU136" s="242" t="s">
        <v>82</v>
      </c>
      <c r="AV136" s="11" t="s">
        <v>80</v>
      </c>
      <c r="AW136" s="11" t="s">
        <v>36</v>
      </c>
      <c r="AX136" s="11" t="s">
        <v>72</v>
      </c>
      <c r="AY136" s="242" t="s">
        <v>136</v>
      </c>
    </row>
    <row r="137" s="11" customFormat="1">
      <c r="B137" s="232"/>
      <c r="C137" s="233"/>
      <c r="D137" s="234" t="s">
        <v>145</v>
      </c>
      <c r="E137" s="235" t="s">
        <v>21</v>
      </c>
      <c r="F137" s="236" t="s">
        <v>764</v>
      </c>
      <c r="G137" s="233"/>
      <c r="H137" s="235" t="s">
        <v>21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145</v>
      </c>
      <c r="AU137" s="242" t="s">
        <v>82</v>
      </c>
      <c r="AV137" s="11" t="s">
        <v>80</v>
      </c>
      <c r="AW137" s="11" t="s">
        <v>36</v>
      </c>
      <c r="AX137" s="11" t="s">
        <v>72</v>
      </c>
      <c r="AY137" s="242" t="s">
        <v>136</v>
      </c>
    </row>
    <row r="138" s="12" customFormat="1">
      <c r="B138" s="243"/>
      <c r="C138" s="244"/>
      <c r="D138" s="234" t="s">
        <v>145</v>
      </c>
      <c r="E138" s="245" t="s">
        <v>21</v>
      </c>
      <c r="F138" s="246" t="s">
        <v>80</v>
      </c>
      <c r="G138" s="244"/>
      <c r="H138" s="247">
        <v>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AT138" s="253" t="s">
        <v>145</v>
      </c>
      <c r="AU138" s="253" t="s">
        <v>82</v>
      </c>
      <c r="AV138" s="12" t="s">
        <v>82</v>
      </c>
      <c r="AW138" s="12" t="s">
        <v>36</v>
      </c>
      <c r="AX138" s="12" t="s">
        <v>72</v>
      </c>
      <c r="AY138" s="253" t="s">
        <v>136</v>
      </c>
    </row>
    <row r="139" s="13" customFormat="1">
      <c r="B139" s="264"/>
      <c r="C139" s="265"/>
      <c r="D139" s="234" t="s">
        <v>145</v>
      </c>
      <c r="E139" s="266" t="s">
        <v>21</v>
      </c>
      <c r="F139" s="267" t="s">
        <v>267</v>
      </c>
      <c r="G139" s="265"/>
      <c r="H139" s="268">
        <v>1</v>
      </c>
      <c r="I139" s="269"/>
      <c r="J139" s="265"/>
      <c r="K139" s="265"/>
      <c r="L139" s="270"/>
      <c r="M139" s="271"/>
      <c r="N139" s="272"/>
      <c r="O139" s="272"/>
      <c r="P139" s="272"/>
      <c r="Q139" s="272"/>
      <c r="R139" s="272"/>
      <c r="S139" s="272"/>
      <c r="T139" s="273"/>
      <c r="AT139" s="274" t="s">
        <v>145</v>
      </c>
      <c r="AU139" s="274" t="s">
        <v>82</v>
      </c>
      <c r="AV139" s="13" t="s">
        <v>143</v>
      </c>
      <c r="AW139" s="13" t="s">
        <v>36</v>
      </c>
      <c r="AX139" s="13" t="s">
        <v>80</v>
      </c>
      <c r="AY139" s="274" t="s">
        <v>136</v>
      </c>
    </row>
    <row r="140" s="1" customFormat="1" ht="16.5" customHeight="1">
      <c r="B140" s="45"/>
      <c r="C140" s="220" t="s">
        <v>199</v>
      </c>
      <c r="D140" s="220" t="s">
        <v>138</v>
      </c>
      <c r="E140" s="221" t="s">
        <v>765</v>
      </c>
      <c r="F140" s="222" t="s">
        <v>766</v>
      </c>
      <c r="G140" s="223" t="s">
        <v>615</v>
      </c>
      <c r="H140" s="224">
        <v>1</v>
      </c>
      <c r="I140" s="225"/>
      <c r="J140" s="226">
        <f>ROUND(I140*H140,2)</f>
        <v>0</v>
      </c>
      <c r="K140" s="222" t="s">
        <v>21</v>
      </c>
      <c r="L140" s="71"/>
      <c r="M140" s="227" t="s">
        <v>21</v>
      </c>
      <c r="N140" s="228" t="s">
        <v>43</v>
      </c>
      <c r="O140" s="46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AR140" s="23" t="s">
        <v>143</v>
      </c>
      <c r="AT140" s="23" t="s">
        <v>138</v>
      </c>
      <c r="AU140" s="23" t="s">
        <v>82</v>
      </c>
      <c r="AY140" s="23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23" t="s">
        <v>80</v>
      </c>
      <c r="BK140" s="231">
        <f>ROUND(I140*H140,2)</f>
        <v>0</v>
      </c>
      <c r="BL140" s="23" t="s">
        <v>143</v>
      </c>
      <c r="BM140" s="23" t="s">
        <v>767</v>
      </c>
    </row>
    <row r="141" s="11" customFormat="1">
      <c r="B141" s="232"/>
      <c r="C141" s="233"/>
      <c r="D141" s="234" t="s">
        <v>145</v>
      </c>
      <c r="E141" s="235" t="s">
        <v>21</v>
      </c>
      <c r="F141" s="236" t="s">
        <v>768</v>
      </c>
      <c r="G141" s="233"/>
      <c r="H141" s="235" t="s">
        <v>21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145</v>
      </c>
      <c r="AU141" s="242" t="s">
        <v>82</v>
      </c>
      <c r="AV141" s="11" t="s">
        <v>80</v>
      </c>
      <c r="AW141" s="11" t="s">
        <v>36</v>
      </c>
      <c r="AX141" s="11" t="s">
        <v>72</v>
      </c>
      <c r="AY141" s="242" t="s">
        <v>136</v>
      </c>
    </row>
    <row r="142" s="11" customFormat="1">
      <c r="B142" s="232"/>
      <c r="C142" s="233"/>
      <c r="D142" s="234" t="s">
        <v>145</v>
      </c>
      <c r="E142" s="235" t="s">
        <v>21</v>
      </c>
      <c r="F142" s="236" t="s">
        <v>716</v>
      </c>
      <c r="G142" s="233"/>
      <c r="H142" s="235" t="s">
        <v>21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145</v>
      </c>
      <c r="AU142" s="242" t="s">
        <v>82</v>
      </c>
      <c r="AV142" s="11" t="s">
        <v>80</v>
      </c>
      <c r="AW142" s="11" t="s">
        <v>36</v>
      </c>
      <c r="AX142" s="11" t="s">
        <v>72</v>
      </c>
      <c r="AY142" s="242" t="s">
        <v>136</v>
      </c>
    </row>
    <row r="143" s="11" customFormat="1">
      <c r="B143" s="232"/>
      <c r="C143" s="233"/>
      <c r="D143" s="234" t="s">
        <v>145</v>
      </c>
      <c r="E143" s="235" t="s">
        <v>21</v>
      </c>
      <c r="F143" s="236" t="s">
        <v>769</v>
      </c>
      <c r="G143" s="233"/>
      <c r="H143" s="235" t="s">
        <v>21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145</v>
      </c>
      <c r="AU143" s="242" t="s">
        <v>82</v>
      </c>
      <c r="AV143" s="11" t="s">
        <v>80</v>
      </c>
      <c r="AW143" s="11" t="s">
        <v>36</v>
      </c>
      <c r="AX143" s="11" t="s">
        <v>72</v>
      </c>
      <c r="AY143" s="242" t="s">
        <v>136</v>
      </c>
    </row>
    <row r="144" s="12" customFormat="1">
      <c r="B144" s="243"/>
      <c r="C144" s="244"/>
      <c r="D144" s="234" t="s">
        <v>145</v>
      </c>
      <c r="E144" s="245" t="s">
        <v>21</v>
      </c>
      <c r="F144" s="246" t="s">
        <v>80</v>
      </c>
      <c r="G144" s="244"/>
      <c r="H144" s="247">
        <v>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AT144" s="253" t="s">
        <v>145</v>
      </c>
      <c r="AU144" s="253" t="s">
        <v>82</v>
      </c>
      <c r="AV144" s="12" t="s">
        <v>82</v>
      </c>
      <c r="AW144" s="12" t="s">
        <v>36</v>
      </c>
      <c r="AX144" s="12" t="s">
        <v>72</v>
      </c>
      <c r="AY144" s="253" t="s">
        <v>136</v>
      </c>
    </row>
    <row r="145" s="13" customFormat="1">
      <c r="B145" s="264"/>
      <c r="C145" s="265"/>
      <c r="D145" s="234" t="s">
        <v>145</v>
      </c>
      <c r="E145" s="266" t="s">
        <v>21</v>
      </c>
      <c r="F145" s="267" t="s">
        <v>267</v>
      </c>
      <c r="G145" s="265"/>
      <c r="H145" s="268">
        <v>1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AT145" s="274" t="s">
        <v>145</v>
      </c>
      <c r="AU145" s="274" t="s">
        <v>82</v>
      </c>
      <c r="AV145" s="13" t="s">
        <v>143</v>
      </c>
      <c r="AW145" s="13" t="s">
        <v>36</v>
      </c>
      <c r="AX145" s="13" t="s">
        <v>80</v>
      </c>
      <c r="AY145" s="274" t="s">
        <v>136</v>
      </c>
    </row>
    <row r="146" s="1" customFormat="1" ht="16.5" customHeight="1">
      <c r="B146" s="45"/>
      <c r="C146" s="220" t="s">
        <v>206</v>
      </c>
      <c r="D146" s="220" t="s">
        <v>138</v>
      </c>
      <c r="E146" s="221" t="s">
        <v>770</v>
      </c>
      <c r="F146" s="222" t="s">
        <v>771</v>
      </c>
      <c r="G146" s="223" t="s">
        <v>615</v>
      </c>
      <c r="H146" s="224">
        <v>1</v>
      </c>
      <c r="I146" s="225"/>
      <c r="J146" s="226">
        <f>ROUND(I146*H146,2)</f>
        <v>0</v>
      </c>
      <c r="K146" s="222" t="s">
        <v>21</v>
      </c>
      <c r="L146" s="71"/>
      <c r="M146" s="227" t="s">
        <v>21</v>
      </c>
      <c r="N146" s="228" t="s">
        <v>43</v>
      </c>
      <c r="O146" s="46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AR146" s="23" t="s">
        <v>143</v>
      </c>
      <c r="AT146" s="23" t="s">
        <v>138</v>
      </c>
      <c r="AU146" s="23" t="s">
        <v>82</v>
      </c>
      <c r="AY146" s="23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23" t="s">
        <v>80</v>
      </c>
      <c r="BK146" s="231">
        <f>ROUND(I146*H146,2)</f>
        <v>0</v>
      </c>
      <c r="BL146" s="23" t="s">
        <v>143</v>
      </c>
      <c r="BM146" s="23" t="s">
        <v>772</v>
      </c>
    </row>
    <row r="147" s="11" customFormat="1">
      <c r="B147" s="232"/>
      <c r="C147" s="233"/>
      <c r="D147" s="234" t="s">
        <v>145</v>
      </c>
      <c r="E147" s="235" t="s">
        <v>21</v>
      </c>
      <c r="F147" s="236" t="s">
        <v>773</v>
      </c>
      <c r="G147" s="233"/>
      <c r="H147" s="235" t="s">
        <v>21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145</v>
      </c>
      <c r="AU147" s="242" t="s">
        <v>82</v>
      </c>
      <c r="AV147" s="11" t="s">
        <v>80</v>
      </c>
      <c r="AW147" s="11" t="s">
        <v>36</v>
      </c>
      <c r="AX147" s="11" t="s">
        <v>72</v>
      </c>
      <c r="AY147" s="242" t="s">
        <v>136</v>
      </c>
    </row>
    <row r="148" s="11" customFormat="1">
      <c r="B148" s="232"/>
      <c r="C148" s="233"/>
      <c r="D148" s="234" t="s">
        <v>145</v>
      </c>
      <c r="E148" s="235" t="s">
        <v>21</v>
      </c>
      <c r="F148" s="236" t="s">
        <v>716</v>
      </c>
      <c r="G148" s="233"/>
      <c r="H148" s="235" t="s">
        <v>21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145</v>
      </c>
      <c r="AU148" s="242" t="s">
        <v>82</v>
      </c>
      <c r="AV148" s="11" t="s">
        <v>80</v>
      </c>
      <c r="AW148" s="11" t="s">
        <v>36</v>
      </c>
      <c r="AX148" s="11" t="s">
        <v>72</v>
      </c>
      <c r="AY148" s="242" t="s">
        <v>136</v>
      </c>
    </row>
    <row r="149" s="11" customFormat="1">
      <c r="B149" s="232"/>
      <c r="C149" s="233"/>
      <c r="D149" s="234" t="s">
        <v>145</v>
      </c>
      <c r="E149" s="235" t="s">
        <v>21</v>
      </c>
      <c r="F149" s="236" t="s">
        <v>774</v>
      </c>
      <c r="G149" s="233"/>
      <c r="H149" s="235" t="s">
        <v>21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145</v>
      </c>
      <c r="AU149" s="242" t="s">
        <v>82</v>
      </c>
      <c r="AV149" s="11" t="s">
        <v>80</v>
      </c>
      <c r="AW149" s="11" t="s">
        <v>36</v>
      </c>
      <c r="AX149" s="11" t="s">
        <v>72</v>
      </c>
      <c r="AY149" s="242" t="s">
        <v>136</v>
      </c>
    </row>
    <row r="150" s="11" customFormat="1">
      <c r="B150" s="232"/>
      <c r="C150" s="233"/>
      <c r="D150" s="234" t="s">
        <v>145</v>
      </c>
      <c r="E150" s="235" t="s">
        <v>21</v>
      </c>
      <c r="F150" s="236" t="s">
        <v>775</v>
      </c>
      <c r="G150" s="233"/>
      <c r="H150" s="235" t="s">
        <v>21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145</v>
      </c>
      <c r="AU150" s="242" t="s">
        <v>82</v>
      </c>
      <c r="AV150" s="11" t="s">
        <v>80</v>
      </c>
      <c r="AW150" s="11" t="s">
        <v>36</v>
      </c>
      <c r="AX150" s="11" t="s">
        <v>72</v>
      </c>
      <c r="AY150" s="242" t="s">
        <v>136</v>
      </c>
    </row>
    <row r="151" s="11" customFormat="1">
      <c r="B151" s="232"/>
      <c r="C151" s="233"/>
      <c r="D151" s="234" t="s">
        <v>145</v>
      </c>
      <c r="E151" s="235" t="s">
        <v>21</v>
      </c>
      <c r="F151" s="236" t="s">
        <v>776</v>
      </c>
      <c r="G151" s="233"/>
      <c r="H151" s="235" t="s">
        <v>21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145</v>
      </c>
      <c r="AU151" s="242" t="s">
        <v>82</v>
      </c>
      <c r="AV151" s="11" t="s">
        <v>80</v>
      </c>
      <c r="AW151" s="11" t="s">
        <v>36</v>
      </c>
      <c r="AX151" s="11" t="s">
        <v>72</v>
      </c>
      <c r="AY151" s="242" t="s">
        <v>136</v>
      </c>
    </row>
    <row r="152" s="11" customFormat="1">
      <c r="B152" s="232"/>
      <c r="C152" s="233"/>
      <c r="D152" s="234" t="s">
        <v>145</v>
      </c>
      <c r="E152" s="235" t="s">
        <v>21</v>
      </c>
      <c r="F152" s="236" t="s">
        <v>777</v>
      </c>
      <c r="G152" s="233"/>
      <c r="H152" s="235" t="s">
        <v>21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145</v>
      </c>
      <c r="AU152" s="242" t="s">
        <v>82</v>
      </c>
      <c r="AV152" s="11" t="s">
        <v>80</v>
      </c>
      <c r="AW152" s="11" t="s">
        <v>36</v>
      </c>
      <c r="AX152" s="11" t="s">
        <v>72</v>
      </c>
      <c r="AY152" s="242" t="s">
        <v>136</v>
      </c>
    </row>
    <row r="153" s="12" customFormat="1">
      <c r="B153" s="243"/>
      <c r="C153" s="244"/>
      <c r="D153" s="234" t="s">
        <v>145</v>
      </c>
      <c r="E153" s="245" t="s">
        <v>21</v>
      </c>
      <c r="F153" s="246" t="s">
        <v>80</v>
      </c>
      <c r="G153" s="244"/>
      <c r="H153" s="247">
        <v>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AT153" s="253" t="s">
        <v>145</v>
      </c>
      <c r="AU153" s="253" t="s">
        <v>82</v>
      </c>
      <c r="AV153" s="12" t="s">
        <v>82</v>
      </c>
      <c r="AW153" s="12" t="s">
        <v>36</v>
      </c>
      <c r="AX153" s="12" t="s">
        <v>72</v>
      </c>
      <c r="AY153" s="253" t="s">
        <v>136</v>
      </c>
    </row>
    <row r="154" s="13" customFormat="1">
      <c r="B154" s="264"/>
      <c r="C154" s="265"/>
      <c r="D154" s="234" t="s">
        <v>145</v>
      </c>
      <c r="E154" s="266" t="s">
        <v>21</v>
      </c>
      <c r="F154" s="267" t="s">
        <v>267</v>
      </c>
      <c r="G154" s="265"/>
      <c r="H154" s="268">
        <v>1</v>
      </c>
      <c r="I154" s="269"/>
      <c r="J154" s="265"/>
      <c r="K154" s="265"/>
      <c r="L154" s="270"/>
      <c r="M154" s="271"/>
      <c r="N154" s="272"/>
      <c r="O154" s="272"/>
      <c r="P154" s="272"/>
      <c r="Q154" s="272"/>
      <c r="R154" s="272"/>
      <c r="S154" s="272"/>
      <c r="T154" s="273"/>
      <c r="AT154" s="274" t="s">
        <v>145</v>
      </c>
      <c r="AU154" s="274" t="s">
        <v>82</v>
      </c>
      <c r="AV154" s="13" t="s">
        <v>143</v>
      </c>
      <c r="AW154" s="13" t="s">
        <v>36</v>
      </c>
      <c r="AX154" s="13" t="s">
        <v>80</v>
      </c>
      <c r="AY154" s="274" t="s">
        <v>136</v>
      </c>
    </row>
    <row r="155" s="10" customFormat="1" ht="29.88" customHeight="1">
      <c r="B155" s="204"/>
      <c r="C155" s="205"/>
      <c r="D155" s="206" t="s">
        <v>71</v>
      </c>
      <c r="E155" s="218" t="s">
        <v>778</v>
      </c>
      <c r="F155" s="218" t="s">
        <v>779</v>
      </c>
      <c r="G155" s="205"/>
      <c r="H155" s="205"/>
      <c r="I155" s="208"/>
      <c r="J155" s="219">
        <f>BK155</f>
        <v>0</v>
      </c>
      <c r="K155" s="205"/>
      <c r="L155" s="210"/>
      <c r="M155" s="211"/>
      <c r="N155" s="212"/>
      <c r="O155" s="212"/>
      <c r="P155" s="213">
        <f>SUM(P156:P162)</f>
        <v>0</v>
      </c>
      <c r="Q155" s="212"/>
      <c r="R155" s="213">
        <f>SUM(R156:R162)</f>
        <v>0</v>
      </c>
      <c r="S155" s="212"/>
      <c r="T155" s="214">
        <f>SUM(T156:T162)</f>
        <v>0</v>
      </c>
      <c r="AR155" s="215" t="s">
        <v>164</v>
      </c>
      <c r="AT155" s="216" t="s">
        <v>71</v>
      </c>
      <c r="AU155" s="216" t="s">
        <v>80</v>
      </c>
      <c r="AY155" s="215" t="s">
        <v>136</v>
      </c>
      <c r="BK155" s="217">
        <f>SUM(BK156:BK162)</f>
        <v>0</v>
      </c>
    </row>
    <row r="156" s="1" customFormat="1" ht="16.5" customHeight="1">
      <c r="B156" s="45"/>
      <c r="C156" s="220" t="s">
        <v>211</v>
      </c>
      <c r="D156" s="220" t="s">
        <v>138</v>
      </c>
      <c r="E156" s="221" t="s">
        <v>780</v>
      </c>
      <c r="F156" s="222" t="s">
        <v>781</v>
      </c>
      <c r="G156" s="223" t="s">
        <v>724</v>
      </c>
      <c r="H156" s="224">
        <v>1</v>
      </c>
      <c r="I156" s="225"/>
      <c r="J156" s="226">
        <f>ROUND(I156*H156,2)</f>
        <v>0</v>
      </c>
      <c r="K156" s="222" t="s">
        <v>21</v>
      </c>
      <c r="L156" s="71"/>
      <c r="M156" s="227" t="s">
        <v>21</v>
      </c>
      <c r="N156" s="228" t="s">
        <v>43</v>
      </c>
      <c r="O156" s="46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AR156" s="23" t="s">
        <v>143</v>
      </c>
      <c r="AT156" s="23" t="s">
        <v>138</v>
      </c>
      <c r="AU156" s="23" t="s">
        <v>82</v>
      </c>
      <c r="AY156" s="23" t="s">
        <v>136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3" t="s">
        <v>80</v>
      </c>
      <c r="BK156" s="231">
        <f>ROUND(I156*H156,2)</f>
        <v>0</v>
      </c>
      <c r="BL156" s="23" t="s">
        <v>143</v>
      </c>
      <c r="BM156" s="23" t="s">
        <v>782</v>
      </c>
    </row>
    <row r="157" s="11" customFormat="1">
      <c r="B157" s="232"/>
      <c r="C157" s="233"/>
      <c r="D157" s="234" t="s">
        <v>145</v>
      </c>
      <c r="E157" s="235" t="s">
        <v>21</v>
      </c>
      <c r="F157" s="236" t="s">
        <v>783</v>
      </c>
      <c r="G157" s="233"/>
      <c r="H157" s="235" t="s">
        <v>21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145</v>
      </c>
      <c r="AU157" s="242" t="s">
        <v>82</v>
      </c>
      <c r="AV157" s="11" t="s">
        <v>80</v>
      </c>
      <c r="AW157" s="11" t="s">
        <v>36</v>
      </c>
      <c r="AX157" s="11" t="s">
        <v>72</v>
      </c>
      <c r="AY157" s="242" t="s">
        <v>136</v>
      </c>
    </row>
    <row r="158" s="11" customFormat="1">
      <c r="B158" s="232"/>
      <c r="C158" s="233"/>
      <c r="D158" s="234" t="s">
        <v>145</v>
      </c>
      <c r="E158" s="235" t="s">
        <v>21</v>
      </c>
      <c r="F158" s="236" t="s">
        <v>716</v>
      </c>
      <c r="G158" s="233"/>
      <c r="H158" s="235" t="s">
        <v>21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145</v>
      </c>
      <c r="AU158" s="242" t="s">
        <v>82</v>
      </c>
      <c r="AV158" s="11" t="s">
        <v>80</v>
      </c>
      <c r="AW158" s="11" t="s">
        <v>36</v>
      </c>
      <c r="AX158" s="11" t="s">
        <v>72</v>
      </c>
      <c r="AY158" s="242" t="s">
        <v>136</v>
      </c>
    </row>
    <row r="159" s="11" customFormat="1">
      <c r="B159" s="232"/>
      <c r="C159" s="233"/>
      <c r="D159" s="234" t="s">
        <v>145</v>
      </c>
      <c r="E159" s="235" t="s">
        <v>21</v>
      </c>
      <c r="F159" s="236" t="s">
        <v>784</v>
      </c>
      <c r="G159" s="233"/>
      <c r="H159" s="235" t="s">
        <v>21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145</v>
      </c>
      <c r="AU159" s="242" t="s">
        <v>82</v>
      </c>
      <c r="AV159" s="11" t="s">
        <v>80</v>
      </c>
      <c r="AW159" s="11" t="s">
        <v>36</v>
      </c>
      <c r="AX159" s="11" t="s">
        <v>72</v>
      </c>
      <c r="AY159" s="242" t="s">
        <v>136</v>
      </c>
    </row>
    <row r="160" s="11" customFormat="1">
      <c r="B160" s="232"/>
      <c r="C160" s="233"/>
      <c r="D160" s="234" t="s">
        <v>145</v>
      </c>
      <c r="E160" s="235" t="s">
        <v>21</v>
      </c>
      <c r="F160" s="236" t="s">
        <v>785</v>
      </c>
      <c r="G160" s="233"/>
      <c r="H160" s="235" t="s">
        <v>21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145</v>
      </c>
      <c r="AU160" s="242" t="s">
        <v>82</v>
      </c>
      <c r="AV160" s="11" t="s">
        <v>80</v>
      </c>
      <c r="AW160" s="11" t="s">
        <v>36</v>
      </c>
      <c r="AX160" s="11" t="s">
        <v>72</v>
      </c>
      <c r="AY160" s="242" t="s">
        <v>136</v>
      </c>
    </row>
    <row r="161" s="12" customFormat="1">
      <c r="B161" s="243"/>
      <c r="C161" s="244"/>
      <c r="D161" s="234" t="s">
        <v>145</v>
      </c>
      <c r="E161" s="245" t="s">
        <v>21</v>
      </c>
      <c r="F161" s="246" t="s">
        <v>80</v>
      </c>
      <c r="G161" s="244"/>
      <c r="H161" s="247">
        <v>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AT161" s="253" t="s">
        <v>145</v>
      </c>
      <c r="AU161" s="253" t="s">
        <v>82</v>
      </c>
      <c r="AV161" s="12" t="s">
        <v>82</v>
      </c>
      <c r="AW161" s="12" t="s">
        <v>36</v>
      </c>
      <c r="AX161" s="12" t="s">
        <v>72</v>
      </c>
      <c r="AY161" s="253" t="s">
        <v>136</v>
      </c>
    </row>
    <row r="162" s="13" customFormat="1">
      <c r="B162" s="264"/>
      <c r="C162" s="265"/>
      <c r="D162" s="234" t="s">
        <v>145</v>
      </c>
      <c r="E162" s="266" t="s">
        <v>21</v>
      </c>
      <c r="F162" s="267" t="s">
        <v>267</v>
      </c>
      <c r="G162" s="265"/>
      <c r="H162" s="268">
        <v>1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AT162" s="274" t="s">
        <v>145</v>
      </c>
      <c r="AU162" s="274" t="s">
        <v>82</v>
      </c>
      <c r="AV162" s="13" t="s">
        <v>143</v>
      </c>
      <c r="AW162" s="13" t="s">
        <v>36</v>
      </c>
      <c r="AX162" s="13" t="s">
        <v>80</v>
      </c>
      <c r="AY162" s="274" t="s">
        <v>136</v>
      </c>
    </row>
    <row r="163" s="10" customFormat="1" ht="29.88" customHeight="1">
      <c r="B163" s="204"/>
      <c r="C163" s="205"/>
      <c r="D163" s="206" t="s">
        <v>71</v>
      </c>
      <c r="E163" s="218" t="s">
        <v>786</v>
      </c>
      <c r="F163" s="218" t="s">
        <v>787</v>
      </c>
      <c r="G163" s="205"/>
      <c r="H163" s="205"/>
      <c r="I163" s="208"/>
      <c r="J163" s="219">
        <f>BK163</f>
        <v>0</v>
      </c>
      <c r="K163" s="205"/>
      <c r="L163" s="210"/>
      <c r="M163" s="211"/>
      <c r="N163" s="212"/>
      <c r="O163" s="212"/>
      <c r="P163" s="213">
        <f>SUM(P164:P167)</f>
        <v>0</v>
      </c>
      <c r="Q163" s="212"/>
      <c r="R163" s="213">
        <f>SUM(R164:R167)</f>
        <v>0</v>
      </c>
      <c r="S163" s="212"/>
      <c r="T163" s="214">
        <f>SUM(T164:T167)</f>
        <v>0</v>
      </c>
      <c r="AR163" s="215" t="s">
        <v>164</v>
      </c>
      <c r="AT163" s="216" t="s">
        <v>71</v>
      </c>
      <c r="AU163" s="216" t="s">
        <v>80</v>
      </c>
      <c r="AY163" s="215" t="s">
        <v>136</v>
      </c>
      <c r="BK163" s="217">
        <f>SUM(BK164:BK167)</f>
        <v>0</v>
      </c>
    </row>
    <row r="164" s="1" customFormat="1" ht="16.5" customHeight="1">
      <c r="B164" s="45"/>
      <c r="C164" s="220" t="s">
        <v>215</v>
      </c>
      <c r="D164" s="220" t="s">
        <v>138</v>
      </c>
      <c r="E164" s="221" t="s">
        <v>788</v>
      </c>
      <c r="F164" s="222" t="s">
        <v>789</v>
      </c>
      <c r="G164" s="223" t="s">
        <v>615</v>
      </c>
      <c r="H164" s="224">
        <v>1</v>
      </c>
      <c r="I164" s="225"/>
      <c r="J164" s="226">
        <f>ROUND(I164*H164,2)</f>
        <v>0</v>
      </c>
      <c r="K164" s="222" t="s">
        <v>21</v>
      </c>
      <c r="L164" s="71"/>
      <c r="M164" s="227" t="s">
        <v>21</v>
      </c>
      <c r="N164" s="228" t="s">
        <v>43</v>
      </c>
      <c r="O164" s="46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AR164" s="23" t="s">
        <v>143</v>
      </c>
      <c r="AT164" s="23" t="s">
        <v>138</v>
      </c>
      <c r="AU164" s="23" t="s">
        <v>82</v>
      </c>
      <c r="AY164" s="23" t="s">
        <v>136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80</v>
      </c>
      <c r="BK164" s="231">
        <f>ROUND(I164*H164,2)</f>
        <v>0</v>
      </c>
      <c r="BL164" s="23" t="s">
        <v>143</v>
      </c>
      <c r="BM164" s="23" t="s">
        <v>790</v>
      </c>
    </row>
    <row r="165" s="11" customFormat="1">
      <c r="B165" s="232"/>
      <c r="C165" s="233"/>
      <c r="D165" s="234" t="s">
        <v>145</v>
      </c>
      <c r="E165" s="235" t="s">
        <v>21</v>
      </c>
      <c r="F165" s="236" t="s">
        <v>791</v>
      </c>
      <c r="G165" s="233"/>
      <c r="H165" s="235" t="s">
        <v>21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145</v>
      </c>
      <c r="AU165" s="242" t="s">
        <v>82</v>
      </c>
      <c r="AV165" s="11" t="s">
        <v>80</v>
      </c>
      <c r="AW165" s="11" t="s">
        <v>36</v>
      </c>
      <c r="AX165" s="11" t="s">
        <v>72</v>
      </c>
      <c r="AY165" s="242" t="s">
        <v>136</v>
      </c>
    </row>
    <row r="166" s="12" customFormat="1">
      <c r="B166" s="243"/>
      <c r="C166" s="244"/>
      <c r="D166" s="234" t="s">
        <v>145</v>
      </c>
      <c r="E166" s="245" t="s">
        <v>21</v>
      </c>
      <c r="F166" s="246" t="s">
        <v>80</v>
      </c>
      <c r="G166" s="244"/>
      <c r="H166" s="247">
        <v>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AT166" s="253" t="s">
        <v>145</v>
      </c>
      <c r="AU166" s="253" t="s">
        <v>82</v>
      </c>
      <c r="AV166" s="12" t="s">
        <v>82</v>
      </c>
      <c r="AW166" s="12" t="s">
        <v>36</v>
      </c>
      <c r="AX166" s="12" t="s">
        <v>72</v>
      </c>
      <c r="AY166" s="253" t="s">
        <v>136</v>
      </c>
    </row>
    <row r="167" s="13" customFormat="1">
      <c r="B167" s="264"/>
      <c r="C167" s="265"/>
      <c r="D167" s="234" t="s">
        <v>145</v>
      </c>
      <c r="E167" s="266" t="s">
        <v>21</v>
      </c>
      <c r="F167" s="267" t="s">
        <v>267</v>
      </c>
      <c r="G167" s="265"/>
      <c r="H167" s="268">
        <v>1</v>
      </c>
      <c r="I167" s="269"/>
      <c r="J167" s="265"/>
      <c r="K167" s="265"/>
      <c r="L167" s="270"/>
      <c r="M167" s="281"/>
      <c r="N167" s="282"/>
      <c r="O167" s="282"/>
      <c r="P167" s="282"/>
      <c r="Q167" s="282"/>
      <c r="R167" s="282"/>
      <c r="S167" s="282"/>
      <c r="T167" s="283"/>
      <c r="AT167" s="274" t="s">
        <v>145</v>
      </c>
      <c r="AU167" s="274" t="s">
        <v>82</v>
      </c>
      <c r="AV167" s="13" t="s">
        <v>143</v>
      </c>
      <c r="AW167" s="13" t="s">
        <v>36</v>
      </c>
      <c r="AX167" s="13" t="s">
        <v>80</v>
      </c>
      <c r="AY167" s="274" t="s">
        <v>136</v>
      </c>
    </row>
    <row r="168" s="1" customFormat="1" ht="6.96" customHeight="1">
      <c r="B168" s="66"/>
      <c r="C168" s="67"/>
      <c r="D168" s="67"/>
      <c r="E168" s="67"/>
      <c r="F168" s="67"/>
      <c r="G168" s="67"/>
      <c r="H168" s="67"/>
      <c r="I168" s="165"/>
      <c r="J168" s="67"/>
      <c r="K168" s="67"/>
      <c r="L168" s="71"/>
    </row>
  </sheetData>
  <sheetProtection sheet="1" autoFilter="0" formatColumns="0" formatRows="0" objects="1" scenarios="1" spinCount="100000" saltValue="kHnzzjX4PctKKZyVnKJ7bev2DPdA0A+rwcC7GEkfdmrt1roykyUusdwBehO0xwVfyWDx6BPbi5ydA7JZ4SFNzQ==" hashValue="h31QA/Y6r2U0pQC5i08TOxbBMWb+ePBgcof3laplnyAsqeBmx3RvF8lqunIiSC795HGi4NViShirFCsJm+k+HQ==" algorithmName="SHA-512" password="CC35"/>
  <autoFilter ref="C80:K167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4" customWidth="1"/>
    <col min="2" max="2" width="1.664063" style="284" customWidth="1"/>
    <col min="3" max="4" width="5" style="284" customWidth="1"/>
    <col min="5" max="5" width="11.67" style="284" customWidth="1"/>
    <col min="6" max="6" width="9.17" style="284" customWidth="1"/>
    <col min="7" max="7" width="5" style="284" customWidth="1"/>
    <col min="8" max="8" width="77.83" style="284" customWidth="1"/>
    <col min="9" max="10" width="20" style="284" customWidth="1"/>
    <col min="11" max="11" width="1.664063" style="284" customWidth="1"/>
  </cols>
  <sheetData>
    <row r="1" ht="37.5" customHeight="1"/>
    <row r="2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4" customFormat="1" ht="45" customHeight="1">
      <c r="B3" s="288"/>
      <c r="C3" s="289" t="s">
        <v>792</v>
      </c>
      <c r="D3" s="289"/>
      <c r="E3" s="289"/>
      <c r="F3" s="289"/>
      <c r="G3" s="289"/>
      <c r="H3" s="289"/>
      <c r="I3" s="289"/>
      <c r="J3" s="289"/>
      <c r="K3" s="290"/>
    </row>
    <row r="4" ht="25.5" customHeight="1">
      <c r="B4" s="291"/>
      <c r="C4" s="292" t="s">
        <v>793</v>
      </c>
      <c r="D4" s="292"/>
      <c r="E4" s="292"/>
      <c r="F4" s="292"/>
      <c r="G4" s="292"/>
      <c r="H4" s="292"/>
      <c r="I4" s="292"/>
      <c r="J4" s="292"/>
      <c r="K4" s="293"/>
    </row>
    <row r="5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ht="15" customHeight="1">
      <c r="B6" s="291"/>
      <c r="C6" s="295" t="s">
        <v>794</v>
      </c>
      <c r="D6" s="295"/>
      <c r="E6" s="295"/>
      <c r="F6" s="295"/>
      <c r="G6" s="295"/>
      <c r="H6" s="295"/>
      <c r="I6" s="295"/>
      <c r="J6" s="295"/>
      <c r="K6" s="293"/>
    </row>
    <row r="7" ht="15" customHeight="1">
      <c r="B7" s="296"/>
      <c r="C7" s="295" t="s">
        <v>795</v>
      </c>
      <c r="D7" s="295"/>
      <c r="E7" s="295"/>
      <c r="F7" s="295"/>
      <c r="G7" s="295"/>
      <c r="H7" s="295"/>
      <c r="I7" s="295"/>
      <c r="J7" s="295"/>
      <c r="K7" s="293"/>
    </row>
    <row r="8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ht="15" customHeight="1">
      <c r="B9" s="296"/>
      <c r="C9" s="295" t="s">
        <v>796</v>
      </c>
      <c r="D9" s="295"/>
      <c r="E9" s="295"/>
      <c r="F9" s="295"/>
      <c r="G9" s="295"/>
      <c r="H9" s="295"/>
      <c r="I9" s="295"/>
      <c r="J9" s="295"/>
      <c r="K9" s="293"/>
    </row>
    <row r="10" ht="15" customHeight="1">
      <c r="B10" s="296"/>
      <c r="C10" s="295"/>
      <c r="D10" s="295" t="s">
        <v>797</v>
      </c>
      <c r="E10" s="295"/>
      <c r="F10" s="295"/>
      <c r="G10" s="295"/>
      <c r="H10" s="295"/>
      <c r="I10" s="295"/>
      <c r="J10" s="295"/>
      <c r="K10" s="293"/>
    </row>
    <row r="11" ht="15" customHeight="1">
      <c r="B11" s="296"/>
      <c r="C11" s="297"/>
      <c r="D11" s="295" t="s">
        <v>798</v>
      </c>
      <c r="E11" s="295"/>
      <c r="F11" s="295"/>
      <c r="G11" s="295"/>
      <c r="H11" s="295"/>
      <c r="I11" s="295"/>
      <c r="J11" s="295"/>
      <c r="K11" s="293"/>
    </row>
    <row r="12" ht="12.75" customHeight="1">
      <c r="B12" s="296"/>
      <c r="C12" s="297"/>
      <c r="D12" s="297"/>
      <c r="E12" s="297"/>
      <c r="F12" s="297"/>
      <c r="G12" s="297"/>
      <c r="H12" s="297"/>
      <c r="I12" s="297"/>
      <c r="J12" s="297"/>
      <c r="K12" s="293"/>
    </row>
    <row r="13" ht="15" customHeight="1">
      <c r="B13" s="296"/>
      <c r="C13" s="297"/>
      <c r="D13" s="295" t="s">
        <v>799</v>
      </c>
      <c r="E13" s="295"/>
      <c r="F13" s="295"/>
      <c r="G13" s="295"/>
      <c r="H13" s="295"/>
      <c r="I13" s="295"/>
      <c r="J13" s="295"/>
      <c r="K13" s="293"/>
    </row>
    <row r="14" ht="15" customHeight="1">
      <c r="B14" s="296"/>
      <c r="C14" s="297"/>
      <c r="D14" s="295" t="s">
        <v>800</v>
      </c>
      <c r="E14" s="295"/>
      <c r="F14" s="295"/>
      <c r="G14" s="295"/>
      <c r="H14" s="295"/>
      <c r="I14" s="295"/>
      <c r="J14" s="295"/>
      <c r="K14" s="293"/>
    </row>
    <row r="15" ht="15" customHeight="1">
      <c r="B15" s="296"/>
      <c r="C15" s="297"/>
      <c r="D15" s="295" t="s">
        <v>801</v>
      </c>
      <c r="E15" s="295"/>
      <c r="F15" s="295"/>
      <c r="G15" s="295"/>
      <c r="H15" s="295"/>
      <c r="I15" s="295"/>
      <c r="J15" s="295"/>
      <c r="K15" s="293"/>
    </row>
    <row r="16" ht="15" customHeight="1">
      <c r="B16" s="296"/>
      <c r="C16" s="297"/>
      <c r="D16" s="297"/>
      <c r="E16" s="298" t="s">
        <v>79</v>
      </c>
      <c r="F16" s="295" t="s">
        <v>802</v>
      </c>
      <c r="G16" s="295"/>
      <c r="H16" s="295"/>
      <c r="I16" s="295"/>
      <c r="J16" s="295"/>
      <c r="K16" s="293"/>
    </row>
    <row r="17" ht="15" customHeight="1">
      <c r="B17" s="296"/>
      <c r="C17" s="297"/>
      <c r="D17" s="297"/>
      <c r="E17" s="298" t="s">
        <v>803</v>
      </c>
      <c r="F17" s="295" t="s">
        <v>804</v>
      </c>
      <c r="G17" s="295"/>
      <c r="H17" s="295"/>
      <c r="I17" s="295"/>
      <c r="J17" s="295"/>
      <c r="K17" s="293"/>
    </row>
    <row r="18" ht="15" customHeight="1">
      <c r="B18" s="296"/>
      <c r="C18" s="297"/>
      <c r="D18" s="297"/>
      <c r="E18" s="298" t="s">
        <v>805</v>
      </c>
      <c r="F18" s="295" t="s">
        <v>806</v>
      </c>
      <c r="G18" s="295"/>
      <c r="H18" s="295"/>
      <c r="I18" s="295"/>
      <c r="J18" s="295"/>
      <c r="K18" s="293"/>
    </row>
    <row r="19" ht="15" customHeight="1">
      <c r="B19" s="296"/>
      <c r="C19" s="297"/>
      <c r="D19" s="297"/>
      <c r="E19" s="298" t="s">
        <v>92</v>
      </c>
      <c r="F19" s="295" t="s">
        <v>93</v>
      </c>
      <c r="G19" s="295"/>
      <c r="H19" s="295"/>
      <c r="I19" s="295"/>
      <c r="J19" s="295"/>
      <c r="K19" s="293"/>
    </row>
    <row r="20" ht="15" customHeight="1">
      <c r="B20" s="296"/>
      <c r="C20" s="297"/>
      <c r="D20" s="297"/>
      <c r="E20" s="298" t="s">
        <v>807</v>
      </c>
      <c r="F20" s="295" t="s">
        <v>808</v>
      </c>
      <c r="G20" s="295"/>
      <c r="H20" s="295"/>
      <c r="I20" s="295"/>
      <c r="J20" s="295"/>
      <c r="K20" s="293"/>
    </row>
    <row r="21" ht="15" customHeight="1">
      <c r="B21" s="296"/>
      <c r="C21" s="297"/>
      <c r="D21" s="297"/>
      <c r="E21" s="298" t="s">
        <v>809</v>
      </c>
      <c r="F21" s="295" t="s">
        <v>810</v>
      </c>
      <c r="G21" s="295"/>
      <c r="H21" s="295"/>
      <c r="I21" s="295"/>
      <c r="J21" s="295"/>
      <c r="K21" s="293"/>
    </row>
    <row r="22" ht="12.75" customHeight="1">
      <c r="B22" s="296"/>
      <c r="C22" s="297"/>
      <c r="D22" s="297"/>
      <c r="E22" s="297"/>
      <c r="F22" s="297"/>
      <c r="G22" s="297"/>
      <c r="H22" s="297"/>
      <c r="I22" s="297"/>
      <c r="J22" s="297"/>
      <c r="K22" s="293"/>
    </row>
    <row r="23" ht="15" customHeight="1">
      <c r="B23" s="296"/>
      <c r="C23" s="295" t="s">
        <v>811</v>
      </c>
      <c r="D23" s="295"/>
      <c r="E23" s="295"/>
      <c r="F23" s="295"/>
      <c r="G23" s="295"/>
      <c r="H23" s="295"/>
      <c r="I23" s="295"/>
      <c r="J23" s="295"/>
      <c r="K23" s="293"/>
    </row>
    <row r="24" ht="15" customHeight="1">
      <c r="B24" s="296"/>
      <c r="C24" s="295" t="s">
        <v>812</v>
      </c>
      <c r="D24" s="295"/>
      <c r="E24" s="295"/>
      <c r="F24" s="295"/>
      <c r="G24" s="295"/>
      <c r="H24" s="295"/>
      <c r="I24" s="295"/>
      <c r="J24" s="295"/>
      <c r="K24" s="293"/>
    </row>
    <row r="25" ht="15" customHeight="1">
      <c r="B25" s="296"/>
      <c r="C25" s="295"/>
      <c r="D25" s="295" t="s">
        <v>813</v>
      </c>
      <c r="E25" s="295"/>
      <c r="F25" s="295"/>
      <c r="G25" s="295"/>
      <c r="H25" s="295"/>
      <c r="I25" s="295"/>
      <c r="J25" s="295"/>
      <c r="K25" s="293"/>
    </row>
    <row r="26" ht="15" customHeight="1">
      <c r="B26" s="296"/>
      <c r="C26" s="297"/>
      <c r="D26" s="295" t="s">
        <v>814</v>
      </c>
      <c r="E26" s="295"/>
      <c r="F26" s="295"/>
      <c r="G26" s="295"/>
      <c r="H26" s="295"/>
      <c r="I26" s="295"/>
      <c r="J26" s="295"/>
      <c r="K26" s="293"/>
    </row>
    <row r="27" ht="12.75" customHeight="1">
      <c r="B27" s="296"/>
      <c r="C27" s="297"/>
      <c r="D27" s="297"/>
      <c r="E27" s="297"/>
      <c r="F27" s="297"/>
      <c r="G27" s="297"/>
      <c r="H27" s="297"/>
      <c r="I27" s="297"/>
      <c r="J27" s="297"/>
      <c r="K27" s="293"/>
    </row>
    <row r="28" ht="15" customHeight="1">
      <c r="B28" s="296"/>
      <c r="C28" s="297"/>
      <c r="D28" s="295" t="s">
        <v>815</v>
      </c>
      <c r="E28" s="295"/>
      <c r="F28" s="295"/>
      <c r="G28" s="295"/>
      <c r="H28" s="295"/>
      <c r="I28" s="295"/>
      <c r="J28" s="295"/>
      <c r="K28" s="293"/>
    </row>
    <row r="29" ht="15" customHeight="1">
      <c r="B29" s="296"/>
      <c r="C29" s="297"/>
      <c r="D29" s="295" t="s">
        <v>816</v>
      </c>
      <c r="E29" s="295"/>
      <c r="F29" s="295"/>
      <c r="G29" s="295"/>
      <c r="H29" s="295"/>
      <c r="I29" s="295"/>
      <c r="J29" s="295"/>
      <c r="K29" s="293"/>
    </row>
    <row r="30" ht="12.75" customHeight="1">
      <c r="B30" s="296"/>
      <c r="C30" s="297"/>
      <c r="D30" s="297"/>
      <c r="E30" s="297"/>
      <c r="F30" s="297"/>
      <c r="G30" s="297"/>
      <c r="H30" s="297"/>
      <c r="I30" s="297"/>
      <c r="J30" s="297"/>
      <c r="K30" s="293"/>
    </row>
    <row r="31" ht="15" customHeight="1">
      <c r="B31" s="296"/>
      <c r="C31" s="297"/>
      <c r="D31" s="295" t="s">
        <v>817</v>
      </c>
      <c r="E31" s="295"/>
      <c r="F31" s="295"/>
      <c r="G31" s="295"/>
      <c r="H31" s="295"/>
      <c r="I31" s="295"/>
      <c r="J31" s="295"/>
      <c r="K31" s="293"/>
    </row>
    <row r="32" ht="15" customHeight="1">
      <c r="B32" s="296"/>
      <c r="C32" s="297"/>
      <c r="D32" s="295" t="s">
        <v>818</v>
      </c>
      <c r="E32" s="295"/>
      <c r="F32" s="295"/>
      <c r="G32" s="295"/>
      <c r="H32" s="295"/>
      <c r="I32" s="295"/>
      <c r="J32" s="295"/>
      <c r="K32" s="293"/>
    </row>
    <row r="33" ht="15" customHeight="1">
      <c r="B33" s="296"/>
      <c r="C33" s="297"/>
      <c r="D33" s="295" t="s">
        <v>819</v>
      </c>
      <c r="E33" s="295"/>
      <c r="F33" s="295"/>
      <c r="G33" s="295"/>
      <c r="H33" s="295"/>
      <c r="I33" s="295"/>
      <c r="J33" s="295"/>
      <c r="K33" s="293"/>
    </row>
    <row r="34" ht="15" customHeight="1">
      <c r="B34" s="296"/>
      <c r="C34" s="297"/>
      <c r="D34" s="295"/>
      <c r="E34" s="299" t="s">
        <v>121</v>
      </c>
      <c r="F34" s="295"/>
      <c r="G34" s="295" t="s">
        <v>820</v>
      </c>
      <c r="H34" s="295"/>
      <c r="I34" s="295"/>
      <c r="J34" s="295"/>
      <c r="K34" s="293"/>
    </row>
    <row r="35" ht="30.75" customHeight="1">
      <c r="B35" s="296"/>
      <c r="C35" s="297"/>
      <c r="D35" s="295"/>
      <c r="E35" s="299" t="s">
        <v>821</v>
      </c>
      <c r="F35" s="295"/>
      <c r="G35" s="295" t="s">
        <v>822</v>
      </c>
      <c r="H35" s="295"/>
      <c r="I35" s="295"/>
      <c r="J35" s="295"/>
      <c r="K35" s="293"/>
    </row>
    <row r="36" ht="15" customHeight="1">
      <c r="B36" s="296"/>
      <c r="C36" s="297"/>
      <c r="D36" s="295"/>
      <c r="E36" s="299" t="s">
        <v>53</v>
      </c>
      <c r="F36" s="295"/>
      <c r="G36" s="295" t="s">
        <v>823</v>
      </c>
      <c r="H36" s="295"/>
      <c r="I36" s="295"/>
      <c r="J36" s="295"/>
      <c r="K36" s="293"/>
    </row>
    <row r="37" ht="15" customHeight="1">
      <c r="B37" s="296"/>
      <c r="C37" s="297"/>
      <c r="D37" s="295"/>
      <c r="E37" s="299" t="s">
        <v>122</v>
      </c>
      <c r="F37" s="295"/>
      <c r="G37" s="295" t="s">
        <v>824</v>
      </c>
      <c r="H37" s="295"/>
      <c r="I37" s="295"/>
      <c r="J37" s="295"/>
      <c r="K37" s="293"/>
    </row>
    <row r="38" ht="15" customHeight="1">
      <c r="B38" s="296"/>
      <c r="C38" s="297"/>
      <c r="D38" s="295"/>
      <c r="E38" s="299" t="s">
        <v>123</v>
      </c>
      <c r="F38" s="295"/>
      <c r="G38" s="295" t="s">
        <v>825</v>
      </c>
      <c r="H38" s="295"/>
      <c r="I38" s="295"/>
      <c r="J38" s="295"/>
      <c r="K38" s="293"/>
    </row>
    <row r="39" ht="15" customHeight="1">
      <c r="B39" s="296"/>
      <c r="C39" s="297"/>
      <c r="D39" s="295"/>
      <c r="E39" s="299" t="s">
        <v>124</v>
      </c>
      <c r="F39" s="295"/>
      <c r="G39" s="295" t="s">
        <v>826</v>
      </c>
      <c r="H39" s="295"/>
      <c r="I39" s="295"/>
      <c r="J39" s="295"/>
      <c r="K39" s="293"/>
    </row>
    <row r="40" ht="15" customHeight="1">
      <c r="B40" s="296"/>
      <c r="C40" s="297"/>
      <c r="D40" s="295"/>
      <c r="E40" s="299" t="s">
        <v>827</v>
      </c>
      <c r="F40" s="295"/>
      <c r="G40" s="295" t="s">
        <v>828</v>
      </c>
      <c r="H40" s="295"/>
      <c r="I40" s="295"/>
      <c r="J40" s="295"/>
      <c r="K40" s="293"/>
    </row>
    <row r="41" ht="15" customHeight="1">
      <c r="B41" s="296"/>
      <c r="C41" s="297"/>
      <c r="D41" s="295"/>
      <c r="E41" s="299"/>
      <c r="F41" s="295"/>
      <c r="G41" s="295" t="s">
        <v>829</v>
      </c>
      <c r="H41" s="295"/>
      <c r="I41" s="295"/>
      <c r="J41" s="295"/>
      <c r="K41" s="293"/>
    </row>
    <row r="42" ht="15" customHeight="1">
      <c r="B42" s="296"/>
      <c r="C42" s="297"/>
      <c r="D42" s="295"/>
      <c r="E42" s="299" t="s">
        <v>830</v>
      </c>
      <c r="F42" s="295"/>
      <c r="G42" s="295" t="s">
        <v>831</v>
      </c>
      <c r="H42" s="295"/>
      <c r="I42" s="295"/>
      <c r="J42" s="295"/>
      <c r="K42" s="293"/>
    </row>
    <row r="43" ht="15" customHeight="1">
      <c r="B43" s="296"/>
      <c r="C43" s="297"/>
      <c r="D43" s="295"/>
      <c r="E43" s="299" t="s">
        <v>126</v>
      </c>
      <c r="F43" s="295"/>
      <c r="G43" s="295" t="s">
        <v>832</v>
      </c>
      <c r="H43" s="295"/>
      <c r="I43" s="295"/>
      <c r="J43" s="295"/>
      <c r="K43" s="293"/>
    </row>
    <row r="44" ht="12.75" customHeight="1">
      <c r="B44" s="296"/>
      <c r="C44" s="297"/>
      <c r="D44" s="295"/>
      <c r="E44" s="295"/>
      <c r="F44" s="295"/>
      <c r="G44" s="295"/>
      <c r="H44" s="295"/>
      <c r="I44" s="295"/>
      <c r="J44" s="295"/>
      <c r="K44" s="293"/>
    </row>
    <row r="45" ht="15" customHeight="1">
      <c r="B45" s="296"/>
      <c r="C45" s="297"/>
      <c r="D45" s="295" t="s">
        <v>833</v>
      </c>
      <c r="E45" s="295"/>
      <c r="F45" s="295"/>
      <c r="G45" s="295"/>
      <c r="H45" s="295"/>
      <c r="I45" s="295"/>
      <c r="J45" s="295"/>
      <c r="K45" s="293"/>
    </row>
    <row r="46" ht="15" customHeight="1">
      <c r="B46" s="296"/>
      <c r="C46" s="297"/>
      <c r="D46" s="297"/>
      <c r="E46" s="295" t="s">
        <v>834</v>
      </c>
      <c r="F46" s="295"/>
      <c r="G46" s="295"/>
      <c r="H46" s="295"/>
      <c r="I46" s="295"/>
      <c r="J46" s="295"/>
      <c r="K46" s="293"/>
    </row>
    <row r="47" ht="15" customHeight="1">
      <c r="B47" s="296"/>
      <c r="C47" s="297"/>
      <c r="D47" s="297"/>
      <c r="E47" s="295" t="s">
        <v>835</v>
      </c>
      <c r="F47" s="295"/>
      <c r="G47" s="295"/>
      <c r="H47" s="295"/>
      <c r="I47" s="295"/>
      <c r="J47" s="295"/>
      <c r="K47" s="293"/>
    </row>
    <row r="48" ht="15" customHeight="1">
      <c r="B48" s="296"/>
      <c r="C48" s="297"/>
      <c r="D48" s="297"/>
      <c r="E48" s="295" t="s">
        <v>836</v>
      </c>
      <c r="F48" s="295"/>
      <c r="G48" s="295"/>
      <c r="H48" s="295"/>
      <c r="I48" s="295"/>
      <c r="J48" s="295"/>
      <c r="K48" s="293"/>
    </row>
    <row r="49" ht="15" customHeight="1">
      <c r="B49" s="296"/>
      <c r="C49" s="297"/>
      <c r="D49" s="295" t="s">
        <v>837</v>
      </c>
      <c r="E49" s="295"/>
      <c r="F49" s="295"/>
      <c r="G49" s="295"/>
      <c r="H49" s="295"/>
      <c r="I49" s="295"/>
      <c r="J49" s="295"/>
      <c r="K49" s="293"/>
    </row>
    <row r="50" ht="25.5" customHeight="1">
      <c r="B50" s="291"/>
      <c r="C50" s="292" t="s">
        <v>838</v>
      </c>
      <c r="D50" s="292"/>
      <c r="E50" s="292"/>
      <c r="F50" s="292"/>
      <c r="G50" s="292"/>
      <c r="H50" s="292"/>
      <c r="I50" s="292"/>
      <c r="J50" s="292"/>
      <c r="K50" s="293"/>
    </row>
    <row r="51" ht="5.25" customHeight="1">
      <c r="B51" s="291"/>
      <c r="C51" s="294"/>
      <c r="D51" s="294"/>
      <c r="E51" s="294"/>
      <c r="F51" s="294"/>
      <c r="G51" s="294"/>
      <c r="H51" s="294"/>
      <c r="I51" s="294"/>
      <c r="J51" s="294"/>
      <c r="K51" s="293"/>
    </row>
    <row r="52" ht="15" customHeight="1">
      <c r="B52" s="291"/>
      <c r="C52" s="295" t="s">
        <v>839</v>
      </c>
      <c r="D52" s="295"/>
      <c r="E52" s="295"/>
      <c r="F52" s="295"/>
      <c r="G52" s="295"/>
      <c r="H52" s="295"/>
      <c r="I52" s="295"/>
      <c r="J52" s="295"/>
      <c r="K52" s="293"/>
    </row>
    <row r="53" ht="15" customHeight="1">
      <c r="B53" s="291"/>
      <c r="C53" s="295" t="s">
        <v>840</v>
      </c>
      <c r="D53" s="295"/>
      <c r="E53" s="295"/>
      <c r="F53" s="295"/>
      <c r="G53" s="295"/>
      <c r="H53" s="295"/>
      <c r="I53" s="295"/>
      <c r="J53" s="295"/>
      <c r="K53" s="293"/>
    </row>
    <row r="54" ht="12.75" customHeight="1">
      <c r="B54" s="291"/>
      <c r="C54" s="295"/>
      <c r="D54" s="295"/>
      <c r="E54" s="295"/>
      <c r="F54" s="295"/>
      <c r="G54" s="295"/>
      <c r="H54" s="295"/>
      <c r="I54" s="295"/>
      <c r="J54" s="295"/>
      <c r="K54" s="293"/>
    </row>
    <row r="55" ht="15" customHeight="1">
      <c r="B55" s="291"/>
      <c r="C55" s="295" t="s">
        <v>841</v>
      </c>
      <c r="D55" s="295"/>
      <c r="E55" s="295"/>
      <c r="F55" s="295"/>
      <c r="G55" s="295"/>
      <c r="H55" s="295"/>
      <c r="I55" s="295"/>
      <c r="J55" s="295"/>
      <c r="K55" s="293"/>
    </row>
    <row r="56" ht="15" customHeight="1">
      <c r="B56" s="291"/>
      <c r="C56" s="297"/>
      <c r="D56" s="295" t="s">
        <v>842</v>
      </c>
      <c r="E56" s="295"/>
      <c r="F56" s="295"/>
      <c r="G56" s="295"/>
      <c r="H56" s="295"/>
      <c r="I56" s="295"/>
      <c r="J56" s="295"/>
      <c r="K56" s="293"/>
    </row>
    <row r="57" ht="15" customHeight="1">
      <c r="B57" s="291"/>
      <c r="C57" s="297"/>
      <c r="D57" s="295" t="s">
        <v>843</v>
      </c>
      <c r="E57" s="295"/>
      <c r="F57" s="295"/>
      <c r="G57" s="295"/>
      <c r="H57" s="295"/>
      <c r="I57" s="295"/>
      <c r="J57" s="295"/>
      <c r="K57" s="293"/>
    </row>
    <row r="58" ht="15" customHeight="1">
      <c r="B58" s="291"/>
      <c r="C58" s="297"/>
      <c r="D58" s="295" t="s">
        <v>844</v>
      </c>
      <c r="E58" s="295"/>
      <c r="F58" s="295"/>
      <c r="G58" s="295"/>
      <c r="H58" s="295"/>
      <c r="I58" s="295"/>
      <c r="J58" s="295"/>
      <c r="K58" s="293"/>
    </row>
    <row r="59" ht="15" customHeight="1">
      <c r="B59" s="291"/>
      <c r="C59" s="297"/>
      <c r="D59" s="295" t="s">
        <v>845</v>
      </c>
      <c r="E59" s="295"/>
      <c r="F59" s="295"/>
      <c r="G59" s="295"/>
      <c r="H59" s="295"/>
      <c r="I59" s="295"/>
      <c r="J59" s="295"/>
      <c r="K59" s="293"/>
    </row>
    <row r="60" ht="15" customHeight="1">
      <c r="B60" s="291"/>
      <c r="C60" s="297"/>
      <c r="D60" s="300" t="s">
        <v>846</v>
      </c>
      <c r="E60" s="300"/>
      <c r="F60" s="300"/>
      <c r="G60" s="300"/>
      <c r="H60" s="300"/>
      <c r="I60" s="300"/>
      <c r="J60" s="300"/>
      <c r="K60" s="293"/>
    </row>
    <row r="61" ht="15" customHeight="1">
      <c r="B61" s="291"/>
      <c r="C61" s="297"/>
      <c r="D61" s="295" t="s">
        <v>847</v>
      </c>
      <c r="E61" s="295"/>
      <c r="F61" s="295"/>
      <c r="G61" s="295"/>
      <c r="H61" s="295"/>
      <c r="I61" s="295"/>
      <c r="J61" s="295"/>
      <c r="K61" s="293"/>
    </row>
    <row r="62" ht="12.75" customHeight="1">
      <c r="B62" s="291"/>
      <c r="C62" s="297"/>
      <c r="D62" s="297"/>
      <c r="E62" s="301"/>
      <c r="F62" s="297"/>
      <c r="G62" s="297"/>
      <c r="H62" s="297"/>
      <c r="I62" s="297"/>
      <c r="J62" s="297"/>
      <c r="K62" s="293"/>
    </row>
    <row r="63" ht="15" customHeight="1">
      <c r="B63" s="291"/>
      <c r="C63" s="297"/>
      <c r="D63" s="295" t="s">
        <v>848</v>
      </c>
      <c r="E63" s="295"/>
      <c r="F63" s="295"/>
      <c r="G63" s="295"/>
      <c r="H63" s="295"/>
      <c r="I63" s="295"/>
      <c r="J63" s="295"/>
      <c r="K63" s="293"/>
    </row>
    <row r="64" ht="15" customHeight="1">
      <c r="B64" s="291"/>
      <c r="C64" s="297"/>
      <c r="D64" s="300" t="s">
        <v>849</v>
      </c>
      <c r="E64" s="300"/>
      <c r="F64" s="300"/>
      <c r="G64" s="300"/>
      <c r="H64" s="300"/>
      <c r="I64" s="300"/>
      <c r="J64" s="300"/>
      <c r="K64" s="293"/>
    </row>
    <row r="65" ht="15" customHeight="1">
      <c r="B65" s="291"/>
      <c r="C65" s="297"/>
      <c r="D65" s="295" t="s">
        <v>850</v>
      </c>
      <c r="E65" s="295"/>
      <c r="F65" s="295"/>
      <c r="G65" s="295"/>
      <c r="H65" s="295"/>
      <c r="I65" s="295"/>
      <c r="J65" s="295"/>
      <c r="K65" s="293"/>
    </row>
    <row r="66" ht="15" customHeight="1">
      <c r="B66" s="291"/>
      <c r="C66" s="297"/>
      <c r="D66" s="295" t="s">
        <v>851</v>
      </c>
      <c r="E66" s="295"/>
      <c r="F66" s="295"/>
      <c r="G66" s="295"/>
      <c r="H66" s="295"/>
      <c r="I66" s="295"/>
      <c r="J66" s="295"/>
      <c r="K66" s="293"/>
    </row>
    <row r="67" ht="15" customHeight="1">
      <c r="B67" s="291"/>
      <c r="C67" s="297"/>
      <c r="D67" s="295" t="s">
        <v>852</v>
      </c>
      <c r="E67" s="295"/>
      <c r="F67" s="295"/>
      <c r="G67" s="295"/>
      <c r="H67" s="295"/>
      <c r="I67" s="295"/>
      <c r="J67" s="295"/>
      <c r="K67" s="293"/>
    </row>
    <row r="68" ht="15" customHeight="1">
      <c r="B68" s="291"/>
      <c r="C68" s="297"/>
      <c r="D68" s="295" t="s">
        <v>853</v>
      </c>
      <c r="E68" s="295"/>
      <c r="F68" s="295"/>
      <c r="G68" s="295"/>
      <c r="H68" s="295"/>
      <c r="I68" s="295"/>
      <c r="J68" s="295"/>
      <c r="K68" s="293"/>
    </row>
    <row r="69" ht="12.75" customHeight="1">
      <c r="B69" s="302"/>
      <c r="C69" s="303"/>
      <c r="D69" s="303"/>
      <c r="E69" s="303"/>
      <c r="F69" s="303"/>
      <c r="G69" s="303"/>
      <c r="H69" s="303"/>
      <c r="I69" s="303"/>
      <c r="J69" s="303"/>
      <c r="K69" s="304"/>
    </row>
    <row r="70" ht="18.75" customHeight="1">
      <c r="B70" s="305"/>
      <c r="C70" s="305"/>
      <c r="D70" s="305"/>
      <c r="E70" s="305"/>
      <c r="F70" s="305"/>
      <c r="G70" s="305"/>
      <c r="H70" s="305"/>
      <c r="I70" s="305"/>
      <c r="J70" s="305"/>
      <c r="K70" s="306"/>
    </row>
    <row r="71" ht="18.75" customHeight="1">
      <c r="B71" s="306"/>
      <c r="C71" s="306"/>
      <c r="D71" s="306"/>
      <c r="E71" s="306"/>
      <c r="F71" s="306"/>
      <c r="G71" s="306"/>
      <c r="H71" s="306"/>
      <c r="I71" s="306"/>
      <c r="J71" s="306"/>
      <c r="K71" s="306"/>
    </row>
    <row r="72" ht="7.5" customHeight="1">
      <c r="B72" s="307"/>
      <c r="C72" s="308"/>
      <c r="D72" s="308"/>
      <c r="E72" s="308"/>
      <c r="F72" s="308"/>
      <c r="G72" s="308"/>
      <c r="H72" s="308"/>
      <c r="I72" s="308"/>
      <c r="J72" s="308"/>
      <c r="K72" s="309"/>
    </row>
    <row r="73" ht="45" customHeight="1">
      <c r="B73" s="310"/>
      <c r="C73" s="311" t="s">
        <v>99</v>
      </c>
      <c r="D73" s="311"/>
      <c r="E73" s="311"/>
      <c r="F73" s="311"/>
      <c r="G73" s="311"/>
      <c r="H73" s="311"/>
      <c r="I73" s="311"/>
      <c r="J73" s="311"/>
      <c r="K73" s="312"/>
    </row>
    <row r="74" ht="17.25" customHeight="1">
      <c r="B74" s="310"/>
      <c r="C74" s="313" t="s">
        <v>854</v>
      </c>
      <c r="D74" s="313"/>
      <c r="E74" s="313"/>
      <c r="F74" s="313" t="s">
        <v>855</v>
      </c>
      <c r="G74" s="314"/>
      <c r="H74" s="313" t="s">
        <v>122</v>
      </c>
      <c r="I74" s="313" t="s">
        <v>57</v>
      </c>
      <c r="J74" s="313" t="s">
        <v>856</v>
      </c>
      <c r="K74" s="312"/>
    </row>
    <row r="75" ht="17.25" customHeight="1">
      <c r="B75" s="310"/>
      <c r="C75" s="315" t="s">
        <v>857</v>
      </c>
      <c r="D75" s="315"/>
      <c r="E75" s="315"/>
      <c r="F75" s="316" t="s">
        <v>858</v>
      </c>
      <c r="G75" s="317"/>
      <c r="H75" s="315"/>
      <c r="I75" s="315"/>
      <c r="J75" s="315" t="s">
        <v>859</v>
      </c>
      <c r="K75" s="312"/>
    </row>
    <row r="76" ht="5.25" customHeight="1">
      <c r="B76" s="310"/>
      <c r="C76" s="318"/>
      <c r="D76" s="318"/>
      <c r="E76" s="318"/>
      <c r="F76" s="318"/>
      <c r="G76" s="319"/>
      <c r="H76" s="318"/>
      <c r="I76" s="318"/>
      <c r="J76" s="318"/>
      <c r="K76" s="312"/>
    </row>
    <row r="77" ht="15" customHeight="1">
      <c r="B77" s="310"/>
      <c r="C77" s="299" t="s">
        <v>53</v>
      </c>
      <c r="D77" s="318"/>
      <c r="E77" s="318"/>
      <c r="F77" s="320" t="s">
        <v>860</v>
      </c>
      <c r="G77" s="319"/>
      <c r="H77" s="299" t="s">
        <v>861</v>
      </c>
      <c r="I77" s="299" t="s">
        <v>862</v>
      </c>
      <c r="J77" s="299">
        <v>20</v>
      </c>
      <c r="K77" s="312"/>
    </row>
    <row r="78" ht="15" customHeight="1">
      <c r="B78" s="310"/>
      <c r="C78" s="299" t="s">
        <v>863</v>
      </c>
      <c r="D78" s="299"/>
      <c r="E78" s="299"/>
      <c r="F78" s="320" t="s">
        <v>860</v>
      </c>
      <c r="G78" s="319"/>
      <c r="H78" s="299" t="s">
        <v>864</v>
      </c>
      <c r="I78" s="299" t="s">
        <v>862</v>
      </c>
      <c r="J78" s="299">
        <v>120</v>
      </c>
      <c r="K78" s="312"/>
    </row>
    <row r="79" ht="15" customHeight="1">
      <c r="B79" s="321"/>
      <c r="C79" s="299" t="s">
        <v>865</v>
      </c>
      <c r="D79" s="299"/>
      <c r="E79" s="299"/>
      <c r="F79" s="320" t="s">
        <v>866</v>
      </c>
      <c r="G79" s="319"/>
      <c r="H79" s="299" t="s">
        <v>867</v>
      </c>
      <c r="I79" s="299" t="s">
        <v>862</v>
      </c>
      <c r="J79" s="299">
        <v>50</v>
      </c>
      <c r="K79" s="312"/>
    </row>
    <row r="80" ht="15" customHeight="1">
      <c r="B80" s="321"/>
      <c r="C80" s="299" t="s">
        <v>868</v>
      </c>
      <c r="D80" s="299"/>
      <c r="E80" s="299"/>
      <c r="F80" s="320" t="s">
        <v>860</v>
      </c>
      <c r="G80" s="319"/>
      <c r="H80" s="299" t="s">
        <v>869</v>
      </c>
      <c r="I80" s="299" t="s">
        <v>870</v>
      </c>
      <c r="J80" s="299"/>
      <c r="K80" s="312"/>
    </row>
    <row r="81" ht="15" customHeight="1">
      <c r="B81" s="321"/>
      <c r="C81" s="322" t="s">
        <v>871</v>
      </c>
      <c r="D81" s="322"/>
      <c r="E81" s="322"/>
      <c r="F81" s="323" t="s">
        <v>866</v>
      </c>
      <c r="G81" s="322"/>
      <c r="H81" s="322" t="s">
        <v>872</v>
      </c>
      <c r="I81" s="322" t="s">
        <v>862</v>
      </c>
      <c r="J81" s="322">
        <v>15</v>
      </c>
      <c r="K81" s="312"/>
    </row>
    <row r="82" ht="15" customHeight="1">
      <c r="B82" s="321"/>
      <c r="C82" s="322" t="s">
        <v>873</v>
      </c>
      <c r="D82" s="322"/>
      <c r="E82" s="322"/>
      <c r="F82" s="323" t="s">
        <v>866</v>
      </c>
      <c r="G82" s="322"/>
      <c r="H82" s="322" t="s">
        <v>874</v>
      </c>
      <c r="I82" s="322" t="s">
        <v>862</v>
      </c>
      <c r="J82" s="322">
        <v>15</v>
      </c>
      <c r="K82" s="312"/>
    </row>
    <row r="83" ht="15" customHeight="1">
      <c r="B83" s="321"/>
      <c r="C83" s="322" t="s">
        <v>875</v>
      </c>
      <c r="D83" s="322"/>
      <c r="E83" s="322"/>
      <c r="F83" s="323" t="s">
        <v>866</v>
      </c>
      <c r="G83" s="322"/>
      <c r="H83" s="322" t="s">
        <v>876</v>
      </c>
      <c r="I83" s="322" t="s">
        <v>862</v>
      </c>
      <c r="J83" s="322">
        <v>20</v>
      </c>
      <c r="K83" s="312"/>
    </row>
    <row r="84" ht="15" customHeight="1">
      <c r="B84" s="321"/>
      <c r="C84" s="322" t="s">
        <v>877</v>
      </c>
      <c r="D84" s="322"/>
      <c r="E84" s="322"/>
      <c r="F84" s="323" t="s">
        <v>866</v>
      </c>
      <c r="G84" s="322"/>
      <c r="H84" s="322" t="s">
        <v>878</v>
      </c>
      <c r="I84" s="322" t="s">
        <v>862</v>
      </c>
      <c r="J84" s="322">
        <v>20</v>
      </c>
      <c r="K84" s="312"/>
    </row>
    <row r="85" ht="15" customHeight="1">
      <c r="B85" s="321"/>
      <c r="C85" s="299" t="s">
        <v>879</v>
      </c>
      <c r="D85" s="299"/>
      <c r="E85" s="299"/>
      <c r="F85" s="320" t="s">
        <v>866</v>
      </c>
      <c r="G85" s="319"/>
      <c r="H85" s="299" t="s">
        <v>880</v>
      </c>
      <c r="I85" s="299" t="s">
        <v>862</v>
      </c>
      <c r="J85" s="299">
        <v>50</v>
      </c>
      <c r="K85" s="312"/>
    </row>
    <row r="86" ht="15" customHeight="1">
      <c r="B86" s="321"/>
      <c r="C86" s="299" t="s">
        <v>881</v>
      </c>
      <c r="D86" s="299"/>
      <c r="E86" s="299"/>
      <c r="F86" s="320" t="s">
        <v>866</v>
      </c>
      <c r="G86" s="319"/>
      <c r="H86" s="299" t="s">
        <v>882</v>
      </c>
      <c r="I86" s="299" t="s">
        <v>862</v>
      </c>
      <c r="J86" s="299">
        <v>20</v>
      </c>
      <c r="K86" s="312"/>
    </row>
    <row r="87" ht="15" customHeight="1">
      <c r="B87" s="321"/>
      <c r="C87" s="299" t="s">
        <v>883</v>
      </c>
      <c r="D87" s="299"/>
      <c r="E87" s="299"/>
      <c r="F87" s="320" t="s">
        <v>866</v>
      </c>
      <c r="G87" s="319"/>
      <c r="H87" s="299" t="s">
        <v>884</v>
      </c>
      <c r="I87" s="299" t="s">
        <v>862</v>
      </c>
      <c r="J87" s="299">
        <v>20</v>
      </c>
      <c r="K87" s="312"/>
    </row>
    <row r="88" ht="15" customHeight="1">
      <c r="B88" s="321"/>
      <c r="C88" s="299" t="s">
        <v>885</v>
      </c>
      <c r="D88" s="299"/>
      <c r="E88" s="299"/>
      <c r="F88" s="320" t="s">
        <v>866</v>
      </c>
      <c r="G88" s="319"/>
      <c r="H88" s="299" t="s">
        <v>886</v>
      </c>
      <c r="I88" s="299" t="s">
        <v>862</v>
      </c>
      <c r="J88" s="299">
        <v>50</v>
      </c>
      <c r="K88" s="312"/>
    </row>
    <row r="89" ht="15" customHeight="1">
      <c r="B89" s="321"/>
      <c r="C89" s="299" t="s">
        <v>887</v>
      </c>
      <c r="D89" s="299"/>
      <c r="E89" s="299"/>
      <c r="F89" s="320" t="s">
        <v>866</v>
      </c>
      <c r="G89" s="319"/>
      <c r="H89" s="299" t="s">
        <v>887</v>
      </c>
      <c r="I89" s="299" t="s">
        <v>862</v>
      </c>
      <c r="J89" s="299">
        <v>50</v>
      </c>
      <c r="K89" s="312"/>
    </row>
    <row r="90" ht="15" customHeight="1">
      <c r="B90" s="321"/>
      <c r="C90" s="299" t="s">
        <v>127</v>
      </c>
      <c r="D90" s="299"/>
      <c r="E90" s="299"/>
      <c r="F90" s="320" t="s">
        <v>866</v>
      </c>
      <c r="G90" s="319"/>
      <c r="H90" s="299" t="s">
        <v>888</v>
      </c>
      <c r="I90" s="299" t="s">
        <v>862</v>
      </c>
      <c r="J90" s="299">
        <v>255</v>
      </c>
      <c r="K90" s="312"/>
    </row>
    <row r="91" ht="15" customHeight="1">
      <c r="B91" s="321"/>
      <c r="C91" s="299" t="s">
        <v>889</v>
      </c>
      <c r="D91" s="299"/>
      <c r="E91" s="299"/>
      <c r="F91" s="320" t="s">
        <v>860</v>
      </c>
      <c r="G91" s="319"/>
      <c r="H91" s="299" t="s">
        <v>890</v>
      </c>
      <c r="I91" s="299" t="s">
        <v>891</v>
      </c>
      <c r="J91" s="299"/>
      <c r="K91" s="312"/>
    </row>
    <row r="92" ht="15" customHeight="1">
      <c r="B92" s="321"/>
      <c r="C92" s="299" t="s">
        <v>892</v>
      </c>
      <c r="D92" s="299"/>
      <c r="E92" s="299"/>
      <c r="F92" s="320" t="s">
        <v>860</v>
      </c>
      <c r="G92" s="319"/>
      <c r="H92" s="299" t="s">
        <v>893</v>
      </c>
      <c r="I92" s="299" t="s">
        <v>894</v>
      </c>
      <c r="J92" s="299"/>
      <c r="K92" s="312"/>
    </row>
    <row r="93" ht="15" customHeight="1">
      <c r="B93" s="321"/>
      <c r="C93" s="299" t="s">
        <v>895</v>
      </c>
      <c r="D93" s="299"/>
      <c r="E93" s="299"/>
      <c r="F93" s="320" t="s">
        <v>860</v>
      </c>
      <c r="G93" s="319"/>
      <c r="H93" s="299" t="s">
        <v>895</v>
      </c>
      <c r="I93" s="299" t="s">
        <v>894</v>
      </c>
      <c r="J93" s="299"/>
      <c r="K93" s="312"/>
    </row>
    <row r="94" ht="15" customHeight="1">
      <c r="B94" s="321"/>
      <c r="C94" s="299" t="s">
        <v>38</v>
      </c>
      <c r="D94" s="299"/>
      <c r="E94" s="299"/>
      <c r="F94" s="320" t="s">
        <v>860</v>
      </c>
      <c r="G94" s="319"/>
      <c r="H94" s="299" t="s">
        <v>896</v>
      </c>
      <c r="I94" s="299" t="s">
        <v>894</v>
      </c>
      <c r="J94" s="299"/>
      <c r="K94" s="312"/>
    </row>
    <row r="95" ht="15" customHeight="1">
      <c r="B95" s="321"/>
      <c r="C95" s="299" t="s">
        <v>48</v>
      </c>
      <c r="D95" s="299"/>
      <c r="E95" s="299"/>
      <c r="F95" s="320" t="s">
        <v>860</v>
      </c>
      <c r="G95" s="319"/>
      <c r="H95" s="299" t="s">
        <v>897</v>
      </c>
      <c r="I95" s="299" t="s">
        <v>894</v>
      </c>
      <c r="J95" s="299"/>
      <c r="K95" s="312"/>
    </row>
    <row r="96" ht="15" customHeight="1">
      <c r="B96" s="324"/>
      <c r="C96" s="325"/>
      <c r="D96" s="325"/>
      <c r="E96" s="325"/>
      <c r="F96" s="325"/>
      <c r="G96" s="325"/>
      <c r="H96" s="325"/>
      <c r="I96" s="325"/>
      <c r="J96" s="325"/>
      <c r="K96" s="326"/>
    </row>
    <row r="97" ht="18.75" customHeight="1">
      <c r="B97" s="327"/>
      <c r="C97" s="328"/>
      <c r="D97" s="328"/>
      <c r="E97" s="328"/>
      <c r="F97" s="328"/>
      <c r="G97" s="328"/>
      <c r="H97" s="328"/>
      <c r="I97" s="328"/>
      <c r="J97" s="328"/>
      <c r="K97" s="327"/>
    </row>
    <row r="98" ht="18.75" customHeight="1">
      <c r="B98" s="306"/>
      <c r="C98" s="306"/>
      <c r="D98" s="306"/>
      <c r="E98" s="306"/>
      <c r="F98" s="306"/>
      <c r="G98" s="306"/>
      <c r="H98" s="306"/>
      <c r="I98" s="306"/>
      <c r="J98" s="306"/>
      <c r="K98" s="306"/>
    </row>
    <row r="99" ht="7.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9"/>
    </row>
    <row r="100" ht="45" customHeight="1">
      <c r="B100" s="310"/>
      <c r="C100" s="311" t="s">
        <v>898</v>
      </c>
      <c r="D100" s="311"/>
      <c r="E100" s="311"/>
      <c r="F100" s="311"/>
      <c r="G100" s="311"/>
      <c r="H100" s="311"/>
      <c r="I100" s="311"/>
      <c r="J100" s="311"/>
      <c r="K100" s="312"/>
    </row>
    <row r="101" ht="17.25" customHeight="1">
      <c r="B101" s="310"/>
      <c r="C101" s="313" t="s">
        <v>854</v>
      </c>
      <c r="D101" s="313"/>
      <c r="E101" s="313"/>
      <c r="F101" s="313" t="s">
        <v>855</v>
      </c>
      <c r="G101" s="314"/>
      <c r="H101" s="313" t="s">
        <v>122</v>
      </c>
      <c r="I101" s="313" t="s">
        <v>57</v>
      </c>
      <c r="J101" s="313" t="s">
        <v>856</v>
      </c>
      <c r="K101" s="312"/>
    </row>
    <row r="102" ht="17.25" customHeight="1">
      <c r="B102" s="310"/>
      <c r="C102" s="315" t="s">
        <v>857</v>
      </c>
      <c r="D102" s="315"/>
      <c r="E102" s="315"/>
      <c r="F102" s="316" t="s">
        <v>858</v>
      </c>
      <c r="G102" s="317"/>
      <c r="H102" s="315"/>
      <c r="I102" s="315"/>
      <c r="J102" s="315" t="s">
        <v>859</v>
      </c>
      <c r="K102" s="312"/>
    </row>
    <row r="103" ht="5.25" customHeight="1">
      <c r="B103" s="310"/>
      <c r="C103" s="313"/>
      <c r="D103" s="313"/>
      <c r="E103" s="313"/>
      <c r="F103" s="313"/>
      <c r="G103" s="329"/>
      <c r="H103" s="313"/>
      <c r="I103" s="313"/>
      <c r="J103" s="313"/>
      <c r="K103" s="312"/>
    </row>
    <row r="104" ht="15" customHeight="1">
      <c r="B104" s="310"/>
      <c r="C104" s="299" t="s">
        <v>53</v>
      </c>
      <c r="D104" s="318"/>
      <c r="E104" s="318"/>
      <c r="F104" s="320" t="s">
        <v>860</v>
      </c>
      <c r="G104" s="329"/>
      <c r="H104" s="299" t="s">
        <v>899</v>
      </c>
      <c r="I104" s="299" t="s">
        <v>862</v>
      </c>
      <c r="J104" s="299">
        <v>20</v>
      </c>
      <c r="K104" s="312"/>
    </row>
    <row r="105" ht="15" customHeight="1">
      <c r="B105" s="310"/>
      <c r="C105" s="299" t="s">
        <v>863</v>
      </c>
      <c r="D105" s="299"/>
      <c r="E105" s="299"/>
      <c r="F105" s="320" t="s">
        <v>860</v>
      </c>
      <c r="G105" s="299"/>
      <c r="H105" s="299" t="s">
        <v>899</v>
      </c>
      <c r="I105" s="299" t="s">
        <v>862</v>
      </c>
      <c r="J105" s="299">
        <v>120</v>
      </c>
      <c r="K105" s="312"/>
    </row>
    <row r="106" ht="15" customHeight="1">
      <c r="B106" s="321"/>
      <c r="C106" s="299" t="s">
        <v>865</v>
      </c>
      <c r="D106" s="299"/>
      <c r="E106" s="299"/>
      <c r="F106" s="320" t="s">
        <v>866</v>
      </c>
      <c r="G106" s="299"/>
      <c r="H106" s="299" t="s">
        <v>899</v>
      </c>
      <c r="I106" s="299" t="s">
        <v>862</v>
      </c>
      <c r="J106" s="299">
        <v>50</v>
      </c>
      <c r="K106" s="312"/>
    </row>
    <row r="107" ht="15" customHeight="1">
      <c r="B107" s="321"/>
      <c r="C107" s="299" t="s">
        <v>868</v>
      </c>
      <c r="D107" s="299"/>
      <c r="E107" s="299"/>
      <c r="F107" s="320" t="s">
        <v>860</v>
      </c>
      <c r="G107" s="299"/>
      <c r="H107" s="299" t="s">
        <v>899</v>
      </c>
      <c r="I107" s="299" t="s">
        <v>870</v>
      </c>
      <c r="J107" s="299"/>
      <c r="K107" s="312"/>
    </row>
    <row r="108" ht="15" customHeight="1">
      <c r="B108" s="321"/>
      <c r="C108" s="299" t="s">
        <v>879</v>
      </c>
      <c r="D108" s="299"/>
      <c r="E108" s="299"/>
      <c r="F108" s="320" t="s">
        <v>866</v>
      </c>
      <c r="G108" s="299"/>
      <c r="H108" s="299" t="s">
        <v>899</v>
      </c>
      <c r="I108" s="299" t="s">
        <v>862</v>
      </c>
      <c r="J108" s="299">
        <v>50</v>
      </c>
      <c r="K108" s="312"/>
    </row>
    <row r="109" ht="15" customHeight="1">
      <c r="B109" s="321"/>
      <c r="C109" s="299" t="s">
        <v>887</v>
      </c>
      <c r="D109" s="299"/>
      <c r="E109" s="299"/>
      <c r="F109" s="320" t="s">
        <v>866</v>
      </c>
      <c r="G109" s="299"/>
      <c r="H109" s="299" t="s">
        <v>899</v>
      </c>
      <c r="I109" s="299" t="s">
        <v>862</v>
      </c>
      <c r="J109" s="299">
        <v>50</v>
      </c>
      <c r="K109" s="312"/>
    </row>
    <row r="110" ht="15" customHeight="1">
      <c r="B110" s="321"/>
      <c r="C110" s="299" t="s">
        <v>885</v>
      </c>
      <c r="D110" s="299"/>
      <c r="E110" s="299"/>
      <c r="F110" s="320" t="s">
        <v>866</v>
      </c>
      <c r="G110" s="299"/>
      <c r="H110" s="299" t="s">
        <v>899</v>
      </c>
      <c r="I110" s="299" t="s">
        <v>862</v>
      </c>
      <c r="J110" s="299">
        <v>50</v>
      </c>
      <c r="K110" s="312"/>
    </row>
    <row r="111" ht="15" customHeight="1">
      <c r="B111" s="321"/>
      <c r="C111" s="299" t="s">
        <v>53</v>
      </c>
      <c r="D111" s="299"/>
      <c r="E111" s="299"/>
      <c r="F111" s="320" t="s">
        <v>860</v>
      </c>
      <c r="G111" s="299"/>
      <c r="H111" s="299" t="s">
        <v>900</v>
      </c>
      <c r="I111" s="299" t="s">
        <v>862</v>
      </c>
      <c r="J111" s="299">
        <v>20</v>
      </c>
      <c r="K111" s="312"/>
    </row>
    <row r="112" ht="15" customHeight="1">
      <c r="B112" s="321"/>
      <c r="C112" s="299" t="s">
        <v>901</v>
      </c>
      <c r="D112" s="299"/>
      <c r="E112" s="299"/>
      <c r="F112" s="320" t="s">
        <v>860</v>
      </c>
      <c r="G112" s="299"/>
      <c r="H112" s="299" t="s">
        <v>902</v>
      </c>
      <c r="I112" s="299" t="s">
        <v>862</v>
      </c>
      <c r="J112" s="299">
        <v>120</v>
      </c>
      <c r="K112" s="312"/>
    </row>
    <row r="113" ht="15" customHeight="1">
      <c r="B113" s="321"/>
      <c r="C113" s="299" t="s">
        <v>38</v>
      </c>
      <c r="D113" s="299"/>
      <c r="E113" s="299"/>
      <c r="F113" s="320" t="s">
        <v>860</v>
      </c>
      <c r="G113" s="299"/>
      <c r="H113" s="299" t="s">
        <v>903</v>
      </c>
      <c r="I113" s="299" t="s">
        <v>894</v>
      </c>
      <c r="J113" s="299"/>
      <c r="K113" s="312"/>
    </row>
    <row r="114" ht="15" customHeight="1">
      <c r="B114" s="321"/>
      <c r="C114" s="299" t="s">
        <v>48</v>
      </c>
      <c r="D114" s="299"/>
      <c r="E114" s="299"/>
      <c r="F114" s="320" t="s">
        <v>860</v>
      </c>
      <c r="G114" s="299"/>
      <c r="H114" s="299" t="s">
        <v>904</v>
      </c>
      <c r="I114" s="299" t="s">
        <v>894</v>
      </c>
      <c r="J114" s="299"/>
      <c r="K114" s="312"/>
    </row>
    <row r="115" ht="15" customHeight="1">
      <c r="B115" s="321"/>
      <c r="C115" s="299" t="s">
        <v>57</v>
      </c>
      <c r="D115" s="299"/>
      <c r="E115" s="299"/>
      <c r="F115" s="320" t="s">
        <v>860</v>
      </c>
      <c r="G115" s="299"/>
      <c r="H115" s="299" t="s">
        <v>905</v>
      </c>
      <c r="I115" s="299" t="s">
        <v>906</v>
      </c>
      <c r="J115" s="299"/>
      <c r="K115" s="312"/>
    </row>
    <row r="116" ht="15" customHeight="1">
      <c r="B116" s="324"/>
      <c r="C116" s="330"/>
      <c r="D116" s="330"/>
      <c r="E116" s="330"/>
      <c r="F116" s="330"/>
      <c r="G116" s="330"/>
      <c r="H116" s="330"/>
      <c r="I116" s="330"/>
      <c r="J116" s="330"/>
      <c r="K116" s="326"/>
    </row>
    <row r="117" ht="18.75" customHeight="1">
      <c r="B117" s="331"/>
      <c r="C117" s="295"/>
      <c r="D117" s="295"/>
      <c r="E117" s="295"/>
      <c r="F117" s="332"/>
      <c r="G117" s="295"/>
      <c r="H117" s="295"/>
      <c r="I117" s="295"/>
      <c r="J117" s="295"/>
      <c r="K117" s="331"/>
    </row>
    <row r="118" ht="18.75" customHeight="1">
      <c r="B118" s="306"/>
      <c r="C118" s="306"/>
      <c r="D118" s="306"/>
      <c r="E118" s="306"/>
      <c r="F118" s="306"/>
      <c r="G118" s="306"/>
      <c r="H118" s="306"/>
      <c r="I118" s="306"/>
      <c r="J118" s="306"/>
      <c r="K118" s="306"/>
    </row>
    <row r="119" ht="7.5" customHeight="1">
      <c r="B119" s="333"/>
      <c r="C119" s="334"/>
      <c r="D119" s="334"/>
      <c r="E119" s="334"/>
      <c r="F119" s="334"/>
      <c r="G119" s="334"/>
      <c r="H119" s="334"/>
      <c r="I119" s="334"/>
      <c r="J119" s="334"/>
      <c r="K119" s="335"/>
    </row>
    <row r="120" ht="45" customHeight="1">
      <c r="B120" s="336"/>
      <c r="C120" s="289" t="s">
        <v>907</v>
      </c>
      <c r="D120" s="289"/>
      <c r="E120" s="289"/>
      <c r="F120" s="289"/>
      <c r="G120" s="289"/>
      <c r="H120" s="289"/>
      <c r="I120" s="289"/>
      <c r="J120" s="289"/>
      <c r="K120" s="337"/>
    </row>
    <row r="121" ht="17.25" customHeight="1">
      <c r="B121" s="338"/>
      <c r="C121" s="313" t="s">
        <v>854</v>
      </c>
      <c r="D121" s="313"/>
      <c r="E121" s="313"/>
      <c r="F121" s="313" t="s">
        <v>855</v>
      </c>
      <c r="G121" s="314"/>
      <c r="H121" s="313" t="s">
        <v>122</v>
      </c>
      <c r="I121" s="313" t="s">
        <v>57</v>
      </c>
      <c r="J121" s="313" t="s">
        <v>856</v>
      </c>
      <c r="K121" s="339"/>
    </row>
    <row r="122" ht="17.25" customHeight="1">
      <c r="B122" s="338"/>
      <c r="C122" s="315" t="s">
        <v>857</v>
      </c>
      <c r="D122" s="315"/>
      <c r="E122" s="315"/>
      <c r="F122" s="316" t="s">
        <v>858</v>
      </c>
      <c r="G122" s="317"/>
      <c r="H122" s="315"/>
      <c r="I122" s="315"/>
      <c r="J122" s="315" t="s">
        <v>859</v>
      </c>
      <c r="K122" s="339"/>
    </row>
    <row r="123" ht="5.25" customHeight="1">
      <c r="B123" s="340"/>
      <c r="C123" s="318"/>
      <c r="D123" s="318"/>
      <c r="E123" s="318"/>
      <c r="F123" s="318"/>
      <c r="G123" s="299"/>
      <c r="H123" s="318"/>
      <c r="I123" s="318"/>
      <c r="J123" s="318"/>
      <c r="K123" s="341"/>
    </row>
    <row r="124" ht="15" customHeight="1">
      <c r="B124" s="340"/>
      <c r="C124" s="299" t="s">
        <v>863</v>
      </c>
      <c r="D124" s="318"/>
      <c r="E124" s="318"/>
      <c r="F124" s="320" t="s">
        <v>860</v>
      </c>
      <c r="G124" s="299"/>
      <c r="H124" s="299" t="s">
        <v>899</v>
      </c>
      <c r="I124" s="299" t="s">
        <v>862</v>
      </c>
      <c r="J124" s="299">
        <v>120</v>
      </c>
      <c r="K124" s="342"/>
    </row>
    <row r="125" ht="15" customHeight="1">
      <c r="B125" s="340"/>
      <c r="C125" s="299" t="s">
        <v>908</v>
      </c>
      <c r="D125" s="299"/>
      <c r="E125" s="299"/>
      <c r="F125" s="320" t="s">
        <v>860</v>
      </c>
      <c r="G125" s="299"/>
      <c r="H125" s="299" t="s">
        <v>909</v>
      </c>
      <c r="I125" s="299" t="s">
        <v>862</v>
      </c>
      <c r="J125" s="299" t="s">
        <v>910</v>
      </c>
      <c r="K125" s="342"/>
    </row>
    <row r="126" ht="15" customHeight="1">
      <c r="B126" s="340"/>
      <c r="C126" s="299" t="s">
        <v>809</v>
      </c>
      <c r="D126" s="299"/>
      <c r="E126" s="299"/>
      <c r="F126" s="320" t="s">
        <v>860</v>
      </c>
      <c r="G126" s="299"/>
      <c r="H126" s="299" t="s">
        <v>911</v>
      </c>
      <c r="I126" s="299" t="s">
        <v>862</v>
      </c>
      <c r="J126" s="299" t="s">
        <v>910</v>
      </c>
      <c r="K126" s="342"/>
    </row>
    <row r="127" ht="15" customHeight="1">
      <c r="B127" s="340"/>
      <c r="C127" s="299" t="s">
        <v>871</v>
      </c>
      <c r="D127" s="299"/>
      <c r="E127" s="299"/>
      <c r="F127" s="320" t="s">
        <v>866</v>
      </c>
      <c r="G127" s="299"/>
      <c r="H127" s="299" t="s">
        <v>872</v>
      </c>
      <c r="I127" s="299" t="s">
        <v>862</v>
      </c>
      <c r="J127" s="299">
        <v>15</v>
      </c>
      <c r="K127" s="342"/>
    </row>
    <row r="128" ht="15" customHeight="1">
      <c r="B128" s="340"/>
      <c r="C128" s="322" t="s">
        <v>873</v>
      </c>
      <c r="D128" s="322"/>
      <c r="E128" s="322"/>
      <c r="F128" s="323" t="s">
        <v>866</v>
      </c>
      <c r="G128" s="322"/>
      <c r="H128" s="322" t="s">
        <v>874</v>
      </c>
      <c r="I128" s="322" t="s">
        <v>862</v>
      </c>
      <c r="J128" s="322">
        <v>15</v>
      </c>
      <c r="K128" s="342"/>
    </row>
    <row r="129" ht="15" customHeight="1">
      <c r="B129" s="340"/>
      <c r="C129" s="322" t="s">
        <v>875</v>
      </c>
      <c r="D129" s="322"/>
      <c r="E129" s="322"/>
      <c r="F129" s="323" t="s">
        <v>866</v>
      </c>
      <c r="G129" s="322"/>
      <c r="H129" s="322" t="s">
        <v>876</v>
      </c>
      <c r="I129" s="322" t="s">
        <v>862</v>
      </c>
      <c r="J129" s="322">
        <v>20</v>
      </c>
      <c r="K129" s="342"/>
    </row>
    <row r="130" ht="15" customHeight="1">
      <c r="B130" s="340"/>
      <c r="C130" s="322" t="s">
        <v>877</v>
      </c>
      <c r="D130" s="322"/>
      <c r="E130" s="322"/>
      <c r="F130" s="323" t="s">
        <v>866</v>
      </c>
      <c r="G130" s="322"/>
      <c r="H130" s="322" t="s">
        <v>878</v>
      </c>
      <c r="I130" s="322" t="s">
        <v>862</v>
      </c>
      <c r="J130" s="322">
        <v>20</v>
      </c>
      <c r="K130" s="342"/>
    </row>
    <row r="131" ht="15" customHeight="1">
      <c r="B131" s="340"/>
      <c r="C131" s="299" t="s">
        <v>865</v>
      </c>
      <c r="D131" s="299"/>
      <c r="E131" s="299"/>
      <c r="F131" s="320" t="s">
        <v>866</v>
      </c>
      <c r="G131" s="299"/>
      <c r="H131" s="299" t="s">
        <v>899</v>
      </c>
      <c r="I131" s="299" t="s">
        <v>862</v>
      </c>
      <c r="J131" s="299">
        <v>50</v>
      </c>
      <c r="K131" s="342"/>
    </row>
    <row r="132" ht="15" customHeight="1">
      <c r="B132" s="340"/>
      <c r="C132" s="299" t="s">
        <v>879</v>
      </c>
      <c r="D132" s="299"/>
      <c r="E132" s="299"/>
      <c r="F132" s="320" t="s">
        <v>866</v>
      </c>
      <c r="G132" s="299"/>
      <c r="H132" s="299" t="s">
        <v>899</v>
      </c>
      <c r="I132" s="299" t="s">
        <v>862</v>
      </c>
      <c r="J132" s="299">
        <v>50</v>
      </c>
      <c r="K132" s="342"/>
    </row>
    <row r="133" ht="15" customHeight="1">
      <c r="B133" s="340"/>
      <c r="C133" s="299" t="s">
        <v>885</v>
      </c>
      <c r="D133" s="299"/>
      <c r="E133" s="299"/>
      <c r="F133" s="320" t="s">
        <v>866</v>
      </c>
      <c r="G133" s="299"/>
      <c r="H133" s="299" t="s">
        <v>899</v>
      </c>
      <c r="I133" s="299" t="s">
        <v>862</v>
      </c>
      <c r="J133" s="299">
        <v>50</v>
      </c>
      <c r="K133" s="342"/>
    </row>
    <row r="134" ht="15" customHeight="1">
      <c r="B134" s="340"/>
      <c r="C134" s="299" t="s">
        <v>887</v>
      </c>
      <c r="D134" s="299"/>
      <c r="E134" s="299"/>
      <c r="F134" s="320" t="s">
        <v>866</v>
      </c>
      <c r="G134" s="299"/>
      <c r="H134" s="299" t="s">
        <v>899</v>
      </c>
      <c r="I134" s="299" t="s">
        <v>862</v>
      </c>
      <c r="J134" s="299">
        <v>50</v>
      </c>
      <c r="K134" s="342"/>
    </row>
    <row r="135" ht="15" customHeight="1">
      <c r="B135" s="340"/>
      <c r="C135" s="299" t="s">
        <v>127</v>
      </c>
      <c r="D135" s="299"/>
      <c r="E135" s="299"/>
      <c r="F135" s="320" t="s">
        <v>866</v>
      </c>
      <c r="G135" s="299"/>
      <c r="H135" s="299" t="s">
        <v>912</v>
      </c>
      <c r="I135" s="299" t="s">
        <v>862</v>
      </c>
      <c r="J135" s="299">
        <v>255</v>
      </c>
      <c r="K135" s="342"/>
    </row>
    <row r="136" ht="15" customHeight="1">
      <c r="B136" s="340"/>
      <c r="C136" s="299" t="s">
        <v>889</v>
      </c>
      <c r="D136" s="299"/>
      <c r="E136" s="299"/>
      <c r="F136" s="320" t="s">
        <v>860</v>
      </c>
      <c r="G136" s="299"/>
      <c r="H136" s="299" t="s">
        <v>913</v>
      </c>
      <c r="I136" s="299" t="s">
        <v>891</v>
      </c>
      <c r="J136" s="299"/>
      <c r="K136" s="342"/>
    </row>
    <row r="137" ht="15" customHeight="1">
      <c r="B137" s="340"/>
      <c r="C137" s="299" t="s">
        <v>892</v>
      </c>
      <c r="D137" s="299"/>
      <c r="E137" s="299"/>
      <c r="F137" s="320" t="s">
        <v>860</v>
      </c>
      <c r="G137" s="299"/>
      <c r="H137" s="299" t="s">
        <v>914</v>
      </c>
      <c r="I137" s="299" t="s">
        <v>894</v>
      </c>
      <c r="J137" s="299"/>
      <c r="K137" s="342"/>
    </row>
    <row r="138" ht="15" customHeight="1">
      <c r="B138" s="340"/>
      <c r="C138" s="299" t="s">
        <v>895</v>
      </c>
      <c r="D138" s="299"/>
      <c r="E138" s="299"/>
      <c r="F138" s="320" t="s">
        <v>860</v>
      </c>
      <c r="G138" s="299"/>
      <c r="H138" s="299" t="s">
        <v>895</v>
      </c>
      <c r="I138" s="299" t="s">
        <v>894</v>
      </c>
      <c r="J138" s="299"/>
      <c r="K138" s="342"/>
    </row>
    <row r="139" ht="15" customHeight="1">
      <c r="B139" s="340"/>
      <c r="C139" s="299" t="s">
        <v>38</v>
      </c>
      <c r="D139" s="299"/>
      <c r="E139" s="299"/>
      <c r="F139" s="320" t="s">
        <v>860</v>
      </c>
      <c r="G139" s="299"/>
      <c r="H139" s="299" t="s">
        <v>915</v>
      </c>
      <c r="I139" s="299" t="s">
        <v>894</v>
      </c>
      <c r="J139" s="299"/>
      <c r="K139" s="342"/>
    </row>
    <row r="140" ht="15" customHeight="1">
      <c r="B140" s="340"/>
      <c r="C140" s="299" t="s">
        <v>916</v>
      </c>
      <c r="D140" s="299"/>
      <c r="E140" s="299"/>
      <c r="F140" s="320" t="s">
        <v>860</v>
      </c>
      <c r="G140" s="299"/>
      <c r="H140" s="299" t="s">
        <v>917</v>
      </c>
      <c r="I140" s="299" t="s">
        <v>894</v>
      </c>
      <c r="J140" s="299"/>
      <c r="K140" s="342"/>
    </row>
    <row r="141" ht="15" customHeight="1">
      <c r="B141" s="343"/>
      <c r="C141" s="344"/>
      <c r="D141" s="344"/>
      <c r="E141" s="344"/>
      <c r="F141" s="344"/>
      <c r="G141" s="344"/>
      <c r="H141" s="344"/>
      <c r="I141" s="344"/>
      <c r="J141" s="344"/>
      <c r="K141" s="345"/>
    </row>
    <row r="142" ht="18.75" customHeight="1">
      <c r="B142" s="295"/>
      <c r="C142" s="295"/>
      <c r="D142" s="295"/>
      <c r="E142" s="295"/>
      <c r="F142" s="332"/>
      <c r="G142" s="295"/>
      <c r="H142" s="295"/>
      <c r="I142" s="295"/>
      <c r="J142" s="295"/>
      <c r="K142" s="295"/>
    </row>
    <row r="143" ht="18.75" customHeight="1">
      <c r="B143" s="306"/>
      <c r="C143" s="306"/>
      <c r="D143" s="306"/>
      <c r="E143" s="306"/>
      <c r="F143" s="306"/>
      <c r="G143" s="306"/>
      <c r="H143" s="306"/>
      <c r="I143" s="306"/>
      <c r="J143" s="306"/>
      <c r="K143" s="306"/>
    </row>
    <row r="144" ht="7.5" customHeight="1">
      <c r="B144" s="307"/>
      <c r="C144" s="308"/>
      <c r="D144" s="308"/>
      <c r="E144" s="308"/>
      <c r="F144" s="308"/>
      <c r="G144" s="308"/>
      <c r="H144" s="308"/>
      <c r="I144" s="308"/>
      <c r="J144" s="308"/>
      <c r="K144" s="309"/>
    </row>
    <row r="145" ht="45" customHeight="1">
      <c r="B145" s="310"/>
      <c r="C145" s="311" t="s">
        <v>918</v>
      </c>
      <c r="D145" s="311"/>
      <c r="E145" s="311"/>
      <c r="F145" s="311"/>
      <c r="G145" s="311"/>
      <c r="H145" s="311"/>
      <c r="I145" s="311"/>
      <c r="J145" s="311"/>
      <c r="K145" s="312"/>
    </row>
    <row r="146" ht="17.25" customHeight="1">
      <c r="B146" s="310"/>
      <c r="C146" s="313" t="s">
        <v>854</v>
      </c>
      <c r="D146" s="313"/>
      <c r="E146" s="313"/>
      <c r="F146" s="313" t="s">
        <v>855</v>
      </c>
      <c r="G146" s="314"/>
      <c r="H146" s="313" t="s">
        <v>122</v>
      </c>
      <c r="I146" s="313" t="s">
        <v>57</v>
      </c>
      <c r="J146" s="313" t="s">
        <v>856</v>
      </c>
      <c r="K146" s="312"/>
    </row>
    <row r="147" ht="17.25" customHeight="1">
      <c r="B147" s="310"/>
      <c r="C147" s="315" t="s">
        <v>857</v>
      </c>
      <c r="D147" s="315"/>
      <c r="E147" s="315"/>
      <c r="F147" s="316" t="s">
        <v>858</v>
      </c>
      <c r="G147" s="317"/>
      <c r="H147" s="315"/>
      <c r="I147" s="315"/>
      <c r="J147" s="315" t="s">
        <v>859</v>
      </c>
      <c r="K147" s="312"/>
    </row>
    <row r="148" ht="5.25" customHeight="1">
      <c r="B148" s="321"/>
      <c r="C148" s="318"/>
      <c r="D148" s="318"/>
      <c r="E148" s="318"/>
      <c r="F148" s="318"/>
      <c r="G148" s="319"/>
      <c r="H148" s="318"/>
      <c r="I148" s="318"/>
      <c r="J148" s="318"/>
      <c r="K148" s="342"/>
    </row>
    <row r="149" ht="15" customHeight="1">
      <c r="B149" s="321"/>
      <c r="C149" s="346" t="s">
        <v>863</v>
      </c>
      <c r="D149" s="299"/>
      <c r="E149" s="299"/>
      <c r="F149" s="347" t="s">
        <v>860</v>
      </c>
      <c r="G149" s="299"/>
      <c r="H149" s="346" t="s">
        <v>899</v>
      </c>
      <c r="I149" s="346" t="s">
        <v>862</v>
      </c>
      <c r="J149" s="346">
        <v>120</v>
      </c>
      <c r="K149" s="342"/>
    </row>
    <row r="150" ht="15" customHeight="1">
      <c r="B150" s="321"/>
      <c r="C150" s="346" t="s">
        <v>908</v>
      </c>
      <c r="D150" s="299"/>
      <c r="E150" s="299"/>
      <c r="F150" s="347" t="s">
        <v>860</v>
      </c>
      <c r="G150" s="299"/>
      <c r="H150" s="346" t="s">
        <v>919</v>
      </c>
      <c r="I150" s="346" t="s">
        <v>862</v>
      </c>
      <c r="J150" s="346" t="s">
        <v>910</v>
      </c>
      <c r="K150" s="342"/>
    </row>
    <row r="151" ht="15" customHeight="1">
      <c r="B151" s="321"/>
      <c r="C151" s="346" t="s">
        <v>809</v>
      </c>
      <c r="D151" s="299"/>
      <c r="E151" s="299"/>
      <c r="F151" s="347" t="s">
        <v>860</v>
      </c>
      <c r="G151" s="299"/>
      <c r="H151" s="346" t="s">
        <v>920</v>
      </c>
      <c r="I151" s="346" t="s">
        <v>862</v>
      </c>
      <c r="J151" s="346" t="s">
        <v>910</v>
      </c>
      <c r="K151" s="342"/>
    </row>
    <row r="152" ht="15" customHeight="1">
      <c r="B152" s="321"/>
      <c r="C152" s="346" t="s">
        <v>865</v>
      </c>
      <c r="D152" s="299"/>
      <c r="E152" s="299"/>
      <c r="F152" s="347" t="s">
        <v>866</v>
      </c>
      <c r="G152" s="299"/>
      <c r="H152" s="346" t="s">
        <v>899</v>
      </c>
      <c r="I152" s="346" t="s">
        <v>862</v>
      </c>
      <c r="J152" s="346">
        <v>50</v>
      </c>
      <c r="K152" s="342"/>
    </row>
    <row r="153" ht="15" customHeight="1">
      <c r="B153" s="321"/>
      <c r="C153" s="346" t="s">
        <v>868</v>
      </c>
      <c r="D153" s="299"/>
      <c r="E153" s="299"/>
      <c r="F153" s="347" t="s">
        <v>860</v>
      </c>
      <c r="G153" s="299"/>
      <c r="H153" s="346" t="s">
        <v>899</v>
      </c>
      <c r="I153" s="346" t="s">
        <v>870</v>
      </c>
      <c r="J153" s="346"/>
      <c r="K153" s="342"/>
    </row>
    <row r="154" ht="15" customHeight="1">
      <c r="B154" s="321"/>
      <c r="C154" s="346" t="s">
        <v>879</v>
      </c>
      <c r="D154" s="299"/>
      <c r="E154" s="299"/>
      <c r="F154" s="347" t="s">
        <v>866</v>
      </c>
      <c r="G154" s="299"/>
      <c r="H154" s="346" t="s">
        <v>899</v>
      </c>
      <c r="I154" s="346" t="s">
        <v>862</v>
      </c>
      <c r="J154" s="346">
        <v>50</v>
      </c>
      <c r="K154" s="342"/>
    </row>
    <row r="155" ht="15" customHeight="1">
      <c r="B155" s="321"/>
      <c r="C155" s="346" t="s">
        <v>887</v>
      </c>
      <c r="D155" s="299"/>
      <c r="E155" s="299"/>
      <c r="F155" s="347" t="s">
        <v>866</v>
      </c>
      <c r="G155" s="299"/>
      <c r="H155" s="346" t="s">
        <v>899</v>
      </c>
      <c r="I155" s="346" t="s">
        <v>862</v>
      </c>
      <c r="J155" s="346">
        <v>50</v>
      </c>
      <c r="K155" s="342"/>
    </row>
    <row r="156" ht="15" customHeight="1">
      <c r="B156" s="321"/>
      <c r="C156" s="346" t="s">
        <v>885</v>
      </c>
      <c r="D156" s="299"/>
      <c r="E156" s="299"/>
      <c r="F156" s="347" t="s">
        <v>866</v>
      </c>
      <c r="G156" s="299"/>
      <c r="H156" s="346" t="s">
        <v>899</v>
      </c>
      <c r="I156" s="346" t="s">
        <v>862</v>
      </c>
      <c r="J156" s="346">
        <v>50</v>
      </c>
      <c r="K156" s="342"/>
    </row>
    <row r="157" ht="15" customHeight="1">
      <c r="B157" s="321"/>
      <c r="C157" s="346" t="s">
        <v>104</v>
      </c>
      <c r="D157" s="299"/>
      <c r="E157" s="299"/>
      <c r="F157" s="347" t="s">
        <v>860</v>
      </c>
      <c r="G157" s="299"/>
      <c r="H157" s="346" t="s">
        <v>921</v>
      </c>
      <c r="I157" s="346" t="s">
        <v>862</v>
      </c>
      <c r="J157" s="346" t="s">
        <v>922</v>
      </c>
      <c r="K157" s="342"/>
    </row>
    <row r="158" ht="15" customHeight="1">
      <c r="B158" s="321"/>
      <c r="C158" s="346" t="s">
        <v>923</v>
      </c>
      <c r="D158" s="299"/>
      <c r="E158" s="299"/>
      <c r="F158" s="347" t="s">
        <v>860</v>
      </c>
      <c r="G158" s="299"/>
      <c r="H158" s="346" t="s">
        <v>924</v>
      </c>
      <c r="I158" s="346" t="s">
        <v>894</v>
      </c>
      <c r="J158" s="346"/>
      <c r="K158" s="342"/>
    </row>
    <row r="159" ht="15" customHeight="1">
      <c r="B159" s="348"/>
      <c r="C159" s="330"/>
      <c r="D159" s="330"/>
      <c r="E159" s="330"/>
      <c r="F159" s="330"/>
      <c r="G159" s="330"/>
      <c r="H159" s="330"/>
      <c r="I159" s="330"/>
      <c r="J159" s="330"/>
      <c r="K159" s="349"/>
    </row>
    <row r="160" ht="18.75" customHeight="1">
      <c r="B160" s="295"/>
      <c r="C160" s="299"/>
      <c r="D160" s="299"/>
      <c r="E160" s="299"/>
      <c r="F160" s="320"/>
      <c r="G160" s="299"/>
      <c r="H160" s="299"/>
      <c r="I160" s="299"/>
      <c r="J160" s="299"/>
      <c r="K160" s="295"/>
    </row>
    <row r="161" ht="18.75" customHeight="1">
      <c r="B161" s="306"/>
      <c r="C161" s="306"/>
      <c r="D161" s="306"/>
      <c r="E161" s="306"/>
      <c r="F161" s="306"/>
      <c r="G161" s="306"/>
      <c r="H161" s="306"/>
      <c r="I161" s="306"/>
      <c r="J161" s="306"/>
      <c r="K161" s="306"/>
    </row>
    <row r="162" ht="7.5" customHeight="1">
      <c r="B162" s="285"/>
      <c r="C162" s="286"/>
      <c r="D162" s="286"/>
      <c r="E162" s="286"/>
      <c r="F162" s="286"/>
      <c r="G162" s="286"/>
      <c r="H162" s="286"/>
      <c r="I162" s="286"/>
      <c r="J162" s="286"/>
      <c r="K162" s="287"/>
    </row>
    <row r="163" ht="45" customHeight="1">
      <c r="B163" s="288"/>
      <c r="C163" s="289" t="s">
        <v>925</v>
      </c>
      <c r="D163" s="289"/>
      <c r="E163" s="289"/>
      <c r="F163" s="289"/>
      <c r="G163" s="289"/>
      <c r="H163" s="289"/>
      <c r="I163" s="289"/>
      <c r="J163" s="289"/>
      <c r="K163" s="290"/>
    </row>
    <row r="164" ht="17.25" customHeight="1">
      <c r="B164" s="288"/>
      <c r="C164" s="313" t="s">
        <v>854</v>
      </c>
      <c r="D164" s="313"/>
      <c r="E164" s="313"/>
      <c r="F164" s="313" t="s">
        <v>855</v>
      </c>
      <c r="G164" s="350"/>
      <c r="H164" s="351" t="s">
        <v>122</v>
      </c>
      <c r="I164" s="351" t="s">
        <v>57</v>
      </c>
      <c r="J164" s="313" t="s">
        <v>856</v>
      </c>
      <c r="K164" s="290"/>
    </row>
    <row r="165" ht="17.25" customHeight="1">
      <c r="B165" s="291"/>
      <c r="C165" s="315" t="s">
        <v>857</v>
      </c>
      <c r="D165" s="315"/>
      <c r="E165" s="315"/>
      <c r="F165" s="316" t="s">
        <v>858</v>
      </c>
      <c r="G165" s="352"/>
      <c r="H165" s="353"/>
      <c r="I165" s="353"/>
      <c r="J165" s="315" t="s">
        <v>859</v>
      </c>
      <c r="K165" s="293"/>
    </row>
    <row r="166" ht="5.25" customHeight="1">
      <c r="B166" s="321"/>
      <c r="C166" s="318"/>
      <c r="D166" s="318"/>
      <c r="E166" s="318"/>
      <c r="F166" s="318"/>
      <c r="G166" s="319"/>
      <c r="H166" s="318"/>
      <c r="I166" s="318"/>
      <c r="J166" s="318"/>
      <c r="K166" s="342"/>
    </row>
    <row r="167" ht="15" customHeight="1">
      <c r="B167" s="321"/>
      <c r="C167" s="299" t="s">
        <v>863</v>
      </c>
      <c r="D167" s="299"/>
      <c r="E167" s="299"/>
      <c r="F167" s="320" t="s">
        <v>860</v>
      </c>
      <c r="G167" s="299"/>
      <c r="H167" s="299" t="s">
        <v>899</v>
      </c>
      <c r="I167" s="299" t="s">
        <v>862</v>
      </c>
      <c r="J167" s="299">
        <v>120</v>
      </c>
      <c r="K167" s="342"/>
    </row>
    <row r="168" ht="15" customHeight="1">
      <c r="B168" s="321"/>
      <c r="C168" s="299" t="s">
        <v>908</v>
      </c>
      <c r="D168" s="299"/>
      <c r="E168" s="299"/>
      <c r="F168" s="320" t="s">
        <v>860</v>
      </c>
      <c r="G168" s="299"/>
      <c r="H168" s="299" t="s">
        <v>909</v>
      </c>
      <c r="I168" s="299" t="s">
        <v>862</v>
      </c>
      <c r="J168" s="299" t="s">
        <v>910</v>
      </c>
      <c r="K168" s="342"/>
    </row>
    <row r="169" ht="15" customHeight="1">
      <c r="B169" s="321"/>
      <c r="C169" s="299" t="s">
        <v>809</v>
      </c>
      <c r="D169" s="299"/>
      <c r="E169" s="299"/>
      <c r="F169" s="320" t="s">
        <v>860</v>
      </c>
      <c r="G169" s="299"/>
      <c r="H169" s="299" t="s">
        <v>926</v>
      </c>
      <c r="I169" s="299" t="s">
        <v>862</v>
      </c>
      <c r="J169" s="299" t="s">
        <v>910</v>
      </c>
      <c r="K169" s="342"/>
    </row>
    <row r="170" ht="15" customHeight="1">
      <c r="B170" s="321"/>
      <c r="C170" s="299" t="s">
        <v>865</v>
      </c>
      <c r="D170" s="299"/>
      <c r="E170" s="299"/>
      <c r="F170" s="320" t="s">
        <v>866</v>
      </c>
      <c r="G170" s="299"/>
      <c r="H170" s="299" t="s">
        <v>926</v>
      </c>
      <c r="I170" s="299" t="s">
        <v>862</v>
      </c>
      <c r="J170" s="299">
        <v>50</v>
      </c>
      <c r="K170" s="342"/>
    </row>
    <row r="171" ht="15" customHeight="1">
      <c r="B171" s="321"/>
      <c r="C171" s="299" t="s">
        <v>868</v>
      </c>
      <c r="D171" s="299"/>
      <c r="E171" s="299"/>
      <c r="F171" s="320" t="s">
        <v>860</v>
      </c>
      <c r="G171" s="299"/>
      <c r="H171" s="299" t="s">
        <v>926</v>
      </c>
      <c r="I171" s="299" t="s">
        <v>870</v>
      </c>
      <c r="J171" s="299"/>
      <c r="K171" s="342"/>
    </row>
    <row r="172" ht="15" customHeight="1">
      <c r="B172" s="321"/>
      <c r="C172" s="299" t="s">
        <v>879</v>
      </c>
      <c r="D172" s="299"/>
      <c r="E172" s="299"/>
      <c r="F172" s="320" t="s">
        <v>866</v>
      </c>
      <c r="G172" s="299"/>
      <c r="H172" s="299" t="s">
        <v>926</v>
      </c>
      <c r="I172" s="299" t="s">
        <v>862</v>
      </c>
      <c r="J172" s="299">
        <v>50</v>
      </c>
      <c r="K172" s="342"/>
    </row>
    <row r="173" ht="15" customHeight="1">
      <c r="B173" s="321"/>
      <c r="C173" s="299" t="s">
        <v>887</v>
      </c>
      <c r="D173" s="299"/>
      <c r="E173" s="299"/>
      <c r="F173" s="320" t="s">
        <v>866</v>
      </c>
      <c r="G173" s="299"/>
      <c r="H173" s="299" t="s">
        <v>926</v>
      </c>
      <c r="I173" s="299" t="s">
        <v>862</v>
      </c>
      <c r="J173" s="299">
        <v>50</v>
      </c>
      <c r="K173" s="342"/>
    </row>
    <row r="174" ht="15" customHeight="1">
      <c r="B174" s="321"/>
      <c r="C174" s="299" t="s">
        <v>885</v>
      </c>
      <c r="D174" s="299"/>
      <c r="E174" s="299"/>
      <c r="F174" s="320" t="s">
        <v>866</v>
      </c>
      <c r="G174" s="299"/>
      <c r="H174" s="299" t="s">
        <v>926</v>
      </c>
      <c r="I174" s="299" t="s">
        <v>862</v>
      </c>
      <c r="J174" s="299">
        <v>50</v>
      </c>
      <c r="K174" s="342"/>
    </row>
    <row r="175" ht="15" customHeight="1">
      <c r="B175" s="321"/>
      <c r="C175" s="299" t="s">
        <v>121</v>
      </c>
      <c r="D175" s="299"/>
      <c r="E175" s="299"/>
      <c r="F175" s="320" t="s">
        <v>860</v>
      </c>
      <c r="G175" s="299"/>
      <c r="H175" s="299" t="s">
        <v>927</v>
      </c>
      <c r="I175" s="299" t="s">
        <v>928</v>
      </c>
      <c r="J175" s="299"/>
      <c r="K175" s="342"/>
    </row>
    <row r="176" ht="15" customHeight="1">
      <c r="B176" s="321"/>
      <c r="C176" s="299" t="s">
        <v>57</v>
      </c>
      <c r="D176" s="299"/>
      <c r="E176" s="299"/>
      <c r="F176" s="320" t="s">
        <v>860</v>
      </c>
      <c r="G176" s="299"/>
      <c r="H176" s="299" t="s">
        <v>929</v>
      </c>
      <c r="I176" s="299" t="s">
        <v>930</v>
      </c>
      <c r="J176" s="299">
        <v>1</v>
      </c>
      <c r="K176" s="342"/>
    </row>
    <row r="177" ht="15" customHeight="1">
      <c r="B177" s="321"/>
      <c r="C177" s="299" t="s">
        <v>53</v>
      </c>
      <c r="D177" s="299"/>
      <c r="E177" s="299"/>
      <c r="F177" s="320" t="s">
        <v>860</v>
      </c>
      <c r="G177" s="299"/>
      <c r="H177" s="299" t="s">
        <v>931</v>
      </c>
      <c r="I177" s="299" t="s">
        <v>862</v>
      </c>
      <c r="J177" s="299">
        <v>20</v>
      </c>
      <c r="K177" s="342"/>
    </row>
    <row r="178" ht="15" customHeight="1">
      <c r="B178" s="321"/>
      <c r="C178" s="299" t="s">
        <v>122</v>
      </c>
      <c r="D178" s="299"/>
      <c r="E178" s="299"/>
      <c r="F178" s="320" t="s">
        <v>860</v>
      </c>
      <c r="G178" s="299"/>
      <c r="H178" s="299" t="s">
        <v>932</v>
      </c>
      <c r="I178" s="299" t="s">
        <v>862</v>
      </c>
      <c r="J178" s="299">
        <v>255</v>
      </c>
      <c r="K178" s="342"/>
    </row>
    <row r="179" ht="15" customHeight="1">
      <c r="B179" s="321"/>
      <c r="C179" s="299" t="s">
        <v>123</v>
      </c>
      <c r="D179" s="299"/>
      <c r="E179" s="299"/>
      <c r="F179" s="320" t="s">
        <v>860</v>
      </c>
      <c r="G179" s="299"/>
      <c r="H179" s="299" t="s">
        <v>825</v>
      </c>
      <c r="I179" s="299" t="s">
        <v>862</v>
      </c>
      <c r="J179" s="299">
        <v>10</v>
      </c>
      <c r="K179" s="342"/>
    </row>
    <row r="180" ht="15" customHeight="1">
      <c r="B180" s="321"/>
      <c r="C180" s="299" t="s">
        <v>124</v>
      </c>
      <c r="D180" s="299"/>
      <c r="E180" s="299"/>
      <c r="F180" s="320" t="s">
        <v>860</v>
      </c>
      <c r="G180" s="299"/>
      <c r="H180" s="299" t="s">
        <v>933</v>
      </c>
      <c r="I180" s="299" t="s">
        <v>894</v>
      </c>
      <c r="J180" s="299"/>
      <c r="K180" s="342"/>
    </row>
    <row r="181" ht="15" customHeight="1">
      <c r="B181" s="321"/>
      <c r="C181" s="299" t="s">
        <v>934</v>
      </c>
      <c r="D181" s="299"/>
      <c r="E181" s="299"/>
      <c r="F181" s="320" t="s">
        <v>860</v>
      </c>
      <c r="G181" s="299"/>
      <c r="H181" s="299" t="s">
        <v>935</v>
      </c>
      <c r="I181" s="299" t="s">
        <v>894</v>
      </c>
      <c r="J181" s="299"/>
      <c r="K181" s="342"/>
    </row>
    <row r="182" ht="15" customHeight="1">
      <c r="B182" s="321"/>
      <c r="C182" s="299" t="s">
        <v>923</v>
      </c>
      <c r="D182" s="299"/>
      <c r="E182" s="299"/>
      <c r="F182" s="320" t="s">
        <v>860</v>
      </c>
      <c r="G182" s="299"/>
      <c r="H182" s="299" t="s">
        <v>936</v>
      </c>
      <c r="I182" s="299" t="s">
        <v>894</v>
      </c>
      <c r="J182" s="299"/>
      <c r="K182" s="342"/>
    </row>
    <row r="183" ht="15" customHeight="1">
      <c r="B183" s="321"/>
      <c r="C183" s="299" t="s">
        <v>126</v>
      </c>
      <c r="D183" s="299"/>
      <c r="E183" s="299"/>
      <c r="F183" s="320" t="s">
        <v>866</v>
      </c>
      <c r="G183" s="299"/>
      <c r="H183" s="299" t="s">
        <v>937</v>
      </c>
      <c r="I183" s="299" t="s">
        <v>862</v>
      </c>
      <c r="J183" s="299">
        <v>50</v>
      </c>
      <c r="K183" s="342"/>
    </row>
    <row r="184" ht="15" customHeight="1">
      <c r="B184" s="321"/>
      <c r="C184" s="299" t="s">
        <v>938</v>
      </c>
      <c r="D184" s="299"/>
      <c r="E184" s="299"/>
      <c r="F184" s="320" t="s">
        <v>866</v>
      </c>
      <c r="G184" s="299"/>
      <c r="H184" s="299" t="s">
        <v>939</v>
      </c>
      <c r="I184" s="299" t="s">
        <v>940</v>
      </c>
      <c r="J184" s="299"/>
      <c r="K184" s="342"/>
    </row>
    <row r="185" ht="15" customHeight="1">
      <c r="B185" s="321"/>
      <c r="C185" s="299" t="s">
        <v>941</v>
      </c>
      <c r="D185" s="299"/>
      <c r="E185" s="299"/>
      <c r="F185" s="320" t="s">
        <v>866</v>
      </c>
      <c r="G185" s="299"/>
      <c r="H185" s="299" t="s">
        <v>942</v>
      </c>
      <c r="I185" s="299" t="s">
        <v>940</v>
      </c>
      <c r="J185" s="299"/>
      <c r="K185" s="342"/>
    </row>
    <row r="186" ht="15" customHeight="1">
      <c r="B186" s="321"/>
      <c r="C186" s="299" t="s">
        <v>943</v>
      </c>
      <c r="D186" s="299"/>
      <c r="E186" s="299"/>
      <c r="F186" s="320" t="s">
        <v>866</v>
      </c>
      <c r="G186" s="299"/>
      <c r="H186" s="299" t="s">
        <v>944</v>
      </c>
      <c r="I186" s="299" t="s">
        <v>940</v>
      </c>
      <c r="J186" s="299"/>
      <c r="K186" s="342"/>
    </row>
    <row r="187" ht="15" customHeight="1">
      <c r="B187" s="321"/>
      <c r="C187" s="354" t="s">
        <v>945</v>
      </c>
      <c r="D187" s="299"/>
      <c r="E187" s="299"/>
      <c r="F187" s="320" t="s">
        <v>866</v>
      </c>
      <c r="G187" s="299"/>
      <c r="H187" s="299" t="s">
        <v>946</v>
      </c>
      <c r="I187" s="299" t="s">
        <v>947</v>
      </c>
      <c r="J187" s="355" t="s">
        <v>948</v>
      </c>
      <c r="K187" s="342"/>
    </row>
    <row r="188" ht="15" customHeight="1">
      <c r="B188" s="321"/>
      <c r="C188" s="305" t="s">
        <v>42</v>
      </c>
      <c r="D188" s="299"/>
      <c r="E188" s="299"/>
      <c r="F188" s="320" t="s">
        <v>860</v>
      </c>
      <c r="G188" s="299"/>
      <c r="H188" s="295" t="s">
        <v>949</v>
      </c>
      <c r="I188" s="299" t="s">
        <v>950</v>
      </c>
      <c r="J188" s="299"/>
      <c r="K188" s="342"/>
    </row>
    <row r="189" ht="15" customHeight="1">
      <c r="B189" s="321"/>
      <c r="C189" s="305" t="s">
        <v>951</v>
      </c>
      <c r="D189" s="299"/>
      <c r="E189" s="299"/>
      <c r="F189" s="320" t="s">
        <v>860</v>
      </c>
      <c r="G189" s="299"/>
      <c r="H189" s="299" t="s">
        <v>952</v>
      </c>
      <c r="I189" s="299" t="s">
        <v>894</v>
      </c>
      <c r="J189" s="299"/>
      <c r="K189" s="342"/>
    </row>
    <row r="190" ht="15" customHeight="1">
      <c r="B190" s="321"/>
      <c r="C190" s="305" t="s">
        <v>953</v>
      </c>
      <c r="D190" s="299"/>
      <c r="E190" s="299"/>
      <c r="F190" s="320" t="s">
        <v>860</v>
      </c>
      <c r="G190" s="299"/>
      <c r="H190" s="299" t="s">
        <v>954</v>
      </c>
      <c r="I190" s="299" t="s">
        <v>894</v>
      </c>
      <c r="J190" s="299"/>
      <c r="K190" s="342"/>
    </row>
    <row r="191" ht="15" customHeight="1">
      <c r="B191" s="321"/>
      <c r="C191" s="305" t="s">
        <v>955</v>
      </c>
      <c r="D191" s="299"/>
      <c r="E191" s="299"/>
      <c r="F191" s="320" t="s">
        <v>866</v>
      </c>
      <c r="G191" s="299"/>
      <c r="H191" s="299" t="s">
        <v>956</v>
      </c>
      <c r="I191" s="299" t="s">
        <v>894</v>
      </c>
      <c r="J191" s="299"/>
      <c r="K191" s="342"/>
    </row>
    <row r="192" ht="15" customHeight="1">
      <c r="B192" s="348"/>
      <c r="C192" s="356"/>
      <c r="D192" s="330"/>
      <c r="E192" s="330"/>
      <c r="F192" s="330"/>
      <c r="G192" s="330"/>
      <c r="H192" s="330"/>
      <c r="I192" s="330"/>
      <c r="J192" s="330"/>
      <c r="K192" s="349"/>
    </row>
    <row r="193" ht="18.75" customHeight="1">
      <c r="B193" s="295"/>
      <c r="C193" s="299"/>
      <c r="D193" s="299"/>
      <c r="E193" s="299"/>
      <c r="F193" s="320"/>
      <c r="G193" s="299"/>
      <c r="H193" s="299"/>
      <c r="I193" s="299"/>
      <c r="J193" s="299"/>
      <c r="K193" s="295"/>
    </row>
    <row r="194" ht="18.75" customHeight="1">
      <c r="B194" s="295"/>
      <c r="C194" s="299"/>
      <c r="D194" s="299"/>
      <c r="E194" s="299"/>
      <c r="F194" s="320"/>
      <c r="G194" s="299"/>
      <c r="H194" s="299"/>
      <c r="I194" s="299"/>
      <c r="J194" s="299"/>
      <c r="K194" s="295"/>
    </row>
    <row r="195" ht="18.75" customHeight="1">
      <c r="B195" s="306"/>
      <c r="C195" s="306"/>
      <c r="D195" s="306"/>
      <c r="E195" s="306"/>
      <c r="F195" s="306"/>
      <c r="G195" s="306"/>
      <c r="H195" s="306"/>
      <c r="I195" s="306"/>
      <c r="J195" s="306"/>
      <c r="K195" s="306"/>
    </row>
    <row r="196" ht="13.5">
      <c r="B196" s="285"/>
      <c r="C196" s="286"/>
      <c r="D196" s="286"/>
      <c r="E196" s="286"/>
      <c r="F196" s="286"/>
      <c r="G196" s="286"/>
      <c r="H196" s="286"/>
      <c r="I196" s="286"/>
      <c r="J196" s="286"/>
      <c r="K196" s="287"/>
    </row>
    <row r="197" ht="21">
      <c r="B197" s="288"/>
      <c r="C197" s="289" t="s">
        <v>957</v>
      </c>
      <c r="D197" s="289"/>
      <c r="E197" s="289"/>
      <c r="F197" s="289"/>
      <c r="G197" s="289"/>
      <c r="H197" s="289"/>
      <c r="I197" s="289"/>
      <c r="J197" s="289"/>
      <c r="K197" s="290"/>
    </row>
    <row r="198" ht="25.5" customHeight="1">
      <c r="B198" s="288"/>
      <c r="C198" s="357" t="s">
        <v>958</v>
      </c>
      <c r="D198" s="357"/>
      <c r="E198" s="357"/>
      <c r="F198" s="357" t="s">
        <v>959</v>
      </c>
      <c r="G198" s="358"/>
      <c r="H198" s="357" t="s">
        <v>960</v>
      </c>
      <c r="I198" s="357"/>
      <c r="J198" s="357"/>
      <c r="K198" s="290"/>
    </row>
    <row r="199" ht="5.25" customHeight="1">
      <c r="B199" s="321"/>
      <c r="C199" s="318"/>
      <c r="D199" s="318"/>
      <c r="E199" s="318"/>
      <c r="F199" s="318"/>
      <c r="G199" s="299"/>
      <c r="H199" s="318"/>
      <c r="I199" s="318"/>
      <c r="J199" s="318"/>
      <c r="K199" s="342"/>
    </row>
    <row r="200" ht="15" customHeight="1">
      <c r="B200" s="321"/>
      <c r="C200" s="299" t="s">
        <v>950</v>
      </c>
      <c r="D200" s="299"/>
      <c r="E200" s="299"/>
      <c r="F200" s="320" t="s">
        <v>43</v>
      </c>
      <c r="G200" s="299"/>
      <c r="H200" s="299" t="s">
        <v>961</v>
      </c>
      <c r="I200" s="299"/>
      <c r="J200" s="299"/>
      <c r="K200" s="342"/>
    </row>
    <row r="201" ht="15" customHeight="1">
      <c r="B201" s="321"/>
      <c r="C201" s="327"/>
      <c r="D201" s="299"/>
      <c r="E201" s="299"/>
      <c r="F201" s="320" t="s">
        <v>44</v>
      </c>
      <c r="G201" s="299"/>
      <c r="H201" s="299" t="s">
        <v>962</v>
      </c>
      <c r="I201" s="299"/>
      <c r="J201" s="299"/>
      <c r="K201" s="342"/>
    </row>
    <row r="202" ht="15" customHeight="1">
      <c r="B202" s="321"/>
      <c r="C202" s="327"/>
      <c r="D202" s="299"/>
      <c r="E202" s="299"/>
      <c r="F202" s="320" t="s">
        <v>47</v>
      </c>
      <c r="G202" s="299"/>
      <c r="H202" s="299" t="s">
        <v>963</v>
      </c>
      <c r="I202" s="299"/>
      <c r="J202" s="299"/>
      <c r="K202" s="342"/>
    </row>
    <row r="203" ht="15" customHeight="1">
      <c r="B203" s="321"/>
      <c r="C203" s="299"/>
      <c r="D203" s="299"/>
      <c r="E203" s="299"/>
      <c r="F203" s="320" t="s">
        <v>45</v>
      </c>
      <c r="G203" s="299"/>
      <c r="H203" s="299" t="s">
        <v>964</v>
      </c>
      <c r="I203" s="299"/>
      <c r="J203" s="299"/>
      <c r="K203" s="342"/>
    </row>
    <row r="204" ht="15" customHeight="1">
      <c r="B204" s="321"/>
      <c r="C204" s="299"/>
      <c r="D204" s="299"/>
      <c r="E204" s="299"/>
      <c r="F204" s="320" t="s">
        <v>46</v>
      </c>
      <c r="G204" s="299"/>
      <c r="H204" s="299" t="s">
        <v>965</v>
      </c>
      <c r="I204" s="299"/>
      <c r="J204" s="299"/>
      <c r="K204" s="342"/>
    </row>
    <row r="205" ht="15" customHeight="1">
      <c r="B205" s="321"/>
      <c r="C205" s="299"/>
      <c r="D205" s="299"/>
      <c r="E205" s="299"/>
      <c r="F205" s="320"/>
      <c r="G205" s="299"/>
      <c r="H205" s="299"/>
      <c r="I205" s="299"/>
      <c r="J205" s="299"/>
      <c r="K205" s="342"/>
    </row>
    <row r="206" ht="15" customHeight="1">
      <c r="B206" s="321"/>
      <c r="C206" s="299" t="s">
        <v>906</v>
      </c>
      <c r="D206" s="299"/>
      <c r="E206" s="299"/>
      <c r="F206" s="320" t="s">
        <v>79</v>
      </c>
      <c r="G206" s="299"/>
      <c r="H206" s="299" t="s">
        <v>966</v>
      </c>
      <c r="I206" s="299"/>
      <c r="J206" s="299"/>
      <c r="K206" s="342"/>
    </row>
    <row r="207" ht="15" customHeight="1">
      <c r="B207" s="321"/>
      <c r="C207" s="327"/>
      <c r="D207" s="299"/>
      <c r="E207" s="299"/>
      <c r="F207" s="320" t="s">
        <v>805</v>
      </c>
      <c r="G207" s="299"/>
      <c r="H207" s="299" t="s">
        <v>806</v>
      </c>
      <c r="I207" s="299"/>
      <c r="J207" s="299"/>
      <c r="K207" s="342"/>
    </row>
    <row r="208" ht="15" customHeight="1">
      <c r="B208" s="321"/>
      <c r="C208" s="299"/>
      <c r="D208" s="299"/>
      <c r="E208" s="299"/>
      <c r="F208" s="320" t="s">
        <v>803</v>
      </c>
      <c r="G208" s="299"/>
      <c r="H208" s="299" t="s">
        <v>967</v>
      </c>
      <c r="I208" s="299"/>
      <c r="J208" s="299"/>
      <c r="K208" s="342"/>
    </row>
    <row r="209" ht="15" customHeight="1">
      <c r="B209" s="359"/>
      <c r="C209" s="327"/>
      <c r="D209" s="327"/>
      <c r="E209" s="327"/>
      <c r="F209" s="320" t="s">
        <v>92</v>
      </c>
      <c r="G209" s="305"/>
      <c r="H209" s="346" t="s">
        <v>93</v>
      </c>
      <c r="I209" s="346"/>
      <c r="J209" s="346"/>
      <c r="K209" s="360"/>
    </row>
    <row r="210" ht="15" customHeight="1">
      <c r="B210" s="359"/>
      <c r="C210" s="327"/>
      <c r="D210" s="327"/>
      <c r="E210" s="327"/>
      <c r="F210" s="320" t="s">
        <v>807</v>
      </c>
      <c r="G210" s="305"/>
      <c r="H210" s="346" t="s">
        <v>968</v>
      </c>
      <c r="I210" s="346"/>
      <c r="J210" s="346"/>
      <c r="K210" s="360"/>
    </row>
    <row r="211" ht="15" customHeight="1">
      <c r="B211" s="359"/>
      <c r="C211" s="327"/>
      <c r="D211" s="327"/>
      <c r="E211" s="327"/>
      <c r="F211" s="361"/>
      <c r="G211" s="305"/>
      <c r="H211" s="362"/>
      <c r="I211" s="362"/>
      <c r="J211" s="362"/>
      <c r="K211" s="360"/>
    </row>
    <row r="212" ht="15" customHeight="1">
      <c r="B212" s="359"/>
      <c r="C212" s="299" t="s">
        <v>930</v>
      </c>
      <c r="D212" s="327"/>
      <c r="E212" s="327"/>
      <c r="F212" s="320">
        <v>1</v>
      </c>
      <c r="G212" s="305"/>
      <c r="H212" s="346" t="s">
        <v>969</v>
      </c>
      <c r="I212" s="346"/>
      <c r="J212" s="346"/>
      <c r="K212" s="360"/>
    </row>
    <row r="213" ht="15" customHeight="1">
      <c r="B213" s="359"/>
      <c r="C213" s="327"/>
      <c r="D213" s="327"/>
      <c r="E213" s="327"/>
      <c r="F213" s="320">
        <v>2</v>
      </c>
      <c r="G213" s="305"/>
      <c r="H213" s="346" t="s">
        <v>970</v>
      </c>
      <c r="I213" s="346"/>
      <c r="J213" s="346"/>
      <c r="K213" s="360"/>
    </row>
    <row r="214" ht="15" customHeight="1">
      <c r="B214" s="359"/>
      <c r="C214" s="327"/>
      <c r="D214" s="327"/>
      <c r="E214" s="327"/>
      <c r="F214" s="320">
        <v>3</v>
      </c>
      <c r="G214" s="305"/>
      <c r="H214" s="346" t="s">
        <v>971</v>
      </c>
      <c r="I214" s="346"/>
      <c r="J214" s="346"/>
      <c r="K214" s="360"/>
    </row>
    <row r="215" ht="15" customHeight="1">
      <c r="B215" s="359"/>
      <c r="C215" s="327"/>
      <c r="D215" s="327"/>
      <c r="E215" s="327"/>
      <c r="F215" s="320">
        <v>4</v>
      </c>
      <c r="G215" s="305"/>
      <c r="H215" s="346" t="s">
        <v>972</v>
      </c>
      <c r="I215" s="346"/>
      <c r="J215" s="346"/>
      <c r="K215" s="360"/>
    </row>
    <row r="216" ht="12.75" customHeight="1">
      <c r="B216" s="363"/>
      <c r="C216" s="364"/>
      <c r="D216" s="364"/>
      <c r="E216" s="364"/>
      <c r="F216" s="364"/>
      <c r="G216" s="364"/>
      <c r="H216" s="364"/>
      <c r="I216" s="364"/>
      <c r="J216" s="364"/>
      <c r="K216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UHLAR-PC\uhlar</dc:creator>
  <cp:lastModifiedBy>UHLAR-PC\uhlar</cp:lastModifiedBy>
  <dcterms:created xsi:type="dcterms:W3CDTF">2018-11-16T17:44:53Z</dcterms:created>
  <dcterms:modified xsi:type="dcterms:W3CDTF">2018-11-16T17:45:00Z</dcterms:modified>
</cp:coreProperties>
</file>